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tabRatio="944" activeTab="0"/>
  </bookViews>
  <sheets>
    <sheet name="Buvn.kopt. 1" sheetId="1" r:id="rId1"/>
    <sheet name="Kops.1" sheetId="2" r:id="rId2"/>
    <sheet name="R_1" sheetId="3" r:id="rId3"/>
    <sheet name="Buvn.kopt. 2" sheetId="4" r:id="rId4"/>
    <sheet name="Kops.2" sheetId="5" r:id="rId5"/>
    <sheet name="2.1_R2" sheetId="6" r:id="rId6"/>
    <sheet name="Buvn.kopt. 3" sheetId="7" r:id="rId7"/>
    <sheet name="Kops.3" sheetId="8" r:id="rId8"/>
    <sheet name="3.1_R2.1" sheetId="9" r:id="rId9"/>
    <sheet name="Buvn.kopt. 4" sheetId="10" r:id="rId10"/>
    <sheet name="Kops.4" sheetId="11" r:id="rId11"/>
    <sheet name="4.1_R2.2" sheetId="12" r:id="rId12"/>
    <sheet name="Buvn.kopt. 5" sheetId="13" r:id="rId13"/>
    <sheet name="Kops.5" sheetId="14" r:id="rId14"/>
    <sheet name="5.1_R3" sheetId="15" r:id="rId15"/>
  </sheets>
  <definedNames>
    <definedName name="_xlnm.Print_Area" localSheetId="5">'2.1_R2'!$A$1:$P$27</definedName>
    <definedName name="_xlnm.Print_Area" localSheetId="8">'3.1_R2.1'!$A$1:$P$27</definedName>
    <definedName name="_xlnm.Print_Area" localSheetId="11">'4.1_R2.2'!$A$1:$P$27</definedName>
    <definedName name="_xlnm.Print_Area" localSheetId="14">'5.1_R3'!$A$1:$P$30</definedName>
    <definedName name="_xlnm.Print_Area" localSheetId="0">'Buvn.kopt. 1'!$A$1:$C$27</definedName>
    <definedName name="_xlnm.Print_Area" localSheetId="3">'Buvn.kopt. 2'!$A$1:$C$27</definedName>
    <definedName name="_xlnm.Print_Area" localSheetId="6">'Buvn.kopt. 3'!$A$1:$C$27</definedName>
    <definedName name="_xlnm.Print_Area" localSheetId="9">'Buvn.kopt. 4'!$A$1:$C$27</definedName>
    <definedName name="_xlnm.Print_Area" localSheetId="12">'Buvn.kopt. 5'!$A$1:$C$27</definedName>
    <definedName name="_xlnm.Print_Area" localSheetId="1">'Kops.1'!$A$1:$I$32</definedName>
    <definedName name="_xlnm.Print_Area" localSheetId="4">'Kops.2'!$A$1:$I$32</definedName>
    <definedName name="_xlnm.Print_Area" localSheetId="7">'Kops.3'!$A$1:$I$32</definedName>
    <definedName name="_xlnm.Print_Area" localSheetId="10">'Kops.4'!$A$1:$I$32</definedName>
    <definedName name="_xlnm.Print_Area" localSheetId="13">'Kops.5'!$A$1:$I$32</definedName>
    <definedName name="_xlnm.Print_Area" localSheetId="2">'R_1'!$A$1:$P$28</definedName>
  </definedNames>
  <calcPr fullCalcOnLoad="1"/>
</workbook>
</file>

<file path=xl/sharedStrings.xml><?xml version="1.0" encoding="utf-8"?>
<sst xmlns="http://schemas.openxmlformats.org/spreadsheetml/2006/main" count="325" uniqueCount="75">
  <si>
    <t>Kopā:</t>
  </si>
  <si>
    <t>Mērvienība</t>
  </si>
  <si>
    <t>Daudzums</t>
  </si>
  <si>
    <t>Kopā uz visu apjomu</t>
  </si>
  <si>
    <t>Nr.p.k.</t>
  </si>
  <si>
    <t>Vienības izmaksas</t>
  </si>
  <si>
    <t>APSTIPRINU</t>
  </si>
  <si>
    <t>__________________________________</t>
  </si>
  <si>
    <t>(pasūtītāja paraksts un tā atšifrējums)</t>
  </si>
  <si>
    <t>Z.V.</t>
  </si>
  <si>
    <t>Objekta nosaukums</t>
  </si>
  <si>
    <t>PVN (21%)</t>
  </si>
  <si>
    <t>(darba veids vai konstruktīvā elementa nosaukums)</t>
  </si>
  <si>
    <t>Tai skaitā</t>
  </si>
  <si>
    <t xml:space="preserve">Virsizdevumi </t>
  </si>
  <si>
    <t>t.sk. darba aizsardzība</t>
  </si>
  <si>
    <t xml:space="preserve">Peļņa </t>
  </si>
  <si>
    <t>PAVISAM KOPĀ:</t>
  </si>
  <si>
    <t>Objekta izmaksas (Euro)</t>
  </si>
  <si>
    <t>Par kopējo summu, Euro</t>
  </si>
  <si>
    <t>Tāmes izmaksas Euro:</t>
  </si>
  <si>
    <t>Kopējā darbietilpība c/h</t>
  </si>
  <si>
    <t>Darbietilpība c/h</t>
  </si>
  <si>
    <t>Kods, tāmes Nr.</t>
  </si>
  <si>
    <t>Kods</t>
  </si>
  <si>
    <t>laika norma (c/h)</t>
  </si>
  <si>
    <t>darba samaksas likme (euro/h)</t>
  </si>
  <si>
    <t>darbietilpība (c/h)</t>
  </si>
  <si>
    <t xml:space="preserve"> BŪVNIECĪBAS KOPTĀME</t>
  </si>
  <si>
    <t>Lokālā tāme Nr.2.1</t>
  </si>
  <si>
    <t>Lokālā tāme Nr.1.1</t>
  </si>
  <si>
    <t xml:space="preserve">Kopsavilkuma aprēķins Nr.1 </t>
  </si>
  <si>
    <t>Kopsavilkuma aprēķins Nr.2</t>
  </si>
  <si>
    <t xml:space="preserve">Darba alga </t>
  </si>
  <si>
    <t xml:space="preserve">Būvizstrādājumi </t>
  </si>
  <si>
    <t xml:space="preserve">Mehānismi </t>
  </si>
  <si>
    <t xml:space="preserve">Tāmes izmaksas </t>
  </si>
  <si>
    <t>Būvdarbu nosaukums</t>
  </si>
  <si>
    <t>kopā</t>
  </si>
  <si>
    <t>summa</t>
  </si>
  <si>
    <t>Lokālā tāme Nr.3.1</t>
  </si>
  <si>
    <t>Kopsavilkuma aprēķins Nr.3</t>
  </si>
  <si>
    <t xml:space="preserve">Tiešās izmaksas kopā, t. sk. darba devēja sociālais nodoklis </t>
  </si>
  <si>
    <t>Kopsavilkuma aprēķins Nr.4</t>
  </si>
  <si>
    <t>Lokālā tāme Nr.4.1</t>
  </si>
  <si>
    <t>Kopsavilkuma aprēķins Nr.5</t>
  </si>
  <si>
    <t>Lokālā tāme Nr.5.1</t>
  </si>
  <si>
    <t xml:space="preserve">Pārbaudīja: </t>
  </si>
  <si>
    <t>202_. gada ____________________</t>
  </si>
  <si>
    <t>Būvdarbu veids vai konstruktīvā elementa nosaukums</t>
  </si>
  <si>
    <t>Sastādīja:  Mikus Dzudzilo, Sert.Nr. Sert.Nr. 20-7063</t>
  </si>
  <si>
    <t>Tāme sastādīta 2023.gada tirgus cenās pamatojoties uz būvprojektu</t>
  </si>
  <si>
    <t>Tāme sastādīta 2023.gada 07.decembrī</t>
  </si>
  <si>
    <t>Objekta nosaukums: 316. un 318.sērijas ēku jumta konstrukciju mezglu tipveida pastiprināšanas risinājumi</t>
  </si>
  <si>
    <t>Būves nosaukums: Daudzdzīvokļu dzīvojamās ēkas</t>
  </si>
  <si>
    <t>Objekta adrese: bez adreses</t>
  </si>
  <si>
    <t>Pasūtījuma Nr.: EM 2023/16</t>
  </si>
  <si>
    <t>Tiešās izmaksas kopā, t. sk. darba devēja sociālais nodoklis 23.59%</t>
  </si>
  <si>
    <t>Pastiprināšanas risinājums R1</t>
  </si>
  <si>
    <t>Pastiprināšanas risinājums R2</t>
  </si>
  <si>
    <t>Pastiprināšanas risinājums R2.1</t>
  </si>
  <si>
    <t>Pastiprināšanas risinājums R2.2</t>
  </si>
  <si>
    <t>Pastiprināšanas risinājums R3</t>
  </si>
  <si>
    <t>Būvlaukuma sagatavošanas un uzturēšanas izmaksas</t>
  </si>
  <si>
    <t>kpl</t>
  </si>
  <si>
    <t>Sienas gala pastiprināšana</t>
  </si>
  <si>
    <t>Tērauda konstrukcijas L 80x8, S355J2 montāža, t.sk., pretkorozijas, ugunsdrošā asptrāde un stiprinājumi. Tērauda leņķi montēt uz cementa - smilts javas Weber M100/600 izlīdzinošās kārtas</t>
  </si>
  <si>
    <t>kg</t>
  </si>
  <si>
    <t>Tērauda konstrukcijas t=6mm, S355J2 montāža, t.sk., pretkorozijas, ugunsdrošā asptrāde un stiprinājumi.</t>
  </si>
  <si>
    <t>gb</t>
  </si>
  <si>
    <t>Enkurstieņu Hilti HAS-U 5.8 12x120 + Hilti HIT-HY 270 montāža</t>
  </si>
  <si>
    <t>Vītņstieņa M12, 8.8 HDG montāža</t>
  </si>
  <si>
    <t>Paplāksnes M12 montāža</t>
  </si>
  <si>
    <t>Uzgriežņu M12 montāža</t>
  </si>
  <si>
    <t>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</si>
</sst>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Ls&quot;\ #,##0.00;\-&quot;Ls&quot;\ #,##0.00"/>
    <numFmt numFmtId="169" formatCode="0.0000"/>
    <numFmt numFmtId="170" formatCode="_-* #,##0.0000_-;\-* #,##0.0000_-;_-* &quot;-&quot;????_-;_-@_-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Tahoma"/>
      <family val="2"/>
    </font>
    <font>
      <sz val="9"/>
      <name val="Tahoma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2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2" borderId="0" applyNumberFormat="0" applyBorder="0" applyAlignment="0" applyProtection="0"/>
    <xf numFmtId="0" fontId="33" fillId="20" borderId="0" applyNumberFormat="0" applyBorder="0" applyAlignment="0" applyProtection="0"/>
    <xf numFmtId="0" fontId="33" fillId="25" borderId="0" applyNumberFormat="0" applyBorder="0" applyAlignment="0" applyProtection="0"/>
    <xf numFmtId="0" fontId="33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9" borderId="0" applyNumberFormat="0" applyBorder="0" applyAlignment="0" applyProtection="0"/>
    <xf numFmtId="0" fontId="34" fillId="30" borderId="1" applyNumberFormat="0" applyAlignment="0" applyProtection="0"/>
    <xf numFmtId="0" fontId="12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32" borderId="3" applyNumberFormat="0" applyAlignment="0" applyProtection="0"/>
    <xf numFmtId="0" fontId="10" fillId="0" borderId="0">
      <alignment/>
      <protection/>
    </xf>
    <xf numFmtId="0" fontId="1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3" borderId="1" applyNumberFormat="0" applyAlignment="0" applyProtection="0"/>
    <xf numFmtId="0" fontId="19" fillId="7" borderId="2" applyNumberFormat="0" applyAlignment="0" applyProtection="0"/>
    <xf numFmtId="0" fontId="33" fillId="34" borderId="0" applyNumberFormat="0" applyBorder="0" applyAlignment="0" applyProtection="0"/>
    <xf numFmtId="0" fontId="33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7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27" fillId="0" borderId="9">
      <alignment vertical="center"/>
      <protection/>
    </xf>
    <xf numFmtId="0" fontId="7" fillId="4" borderId="0" applyNumberFormat="0" applyBorder="0" applyAlignment="0" applyProtection="0"/>
    <xf numFmtId="0" fontId="28" fillId="0" borderId="9">
      <alignment vertical="center"/>
      <protection/>
    </xf>
    <xf numFmtId="0" fontId="20" fillId="0" borderId="10" applyNumberFormat="0" applyFill="0" applyAlignment="0" applyProtection="0"/>
    <xf numFmtId="0" fontId="39" fillId="40" borderId="0" applyNumberFormat="0" applyBorder="0" applyAlignment="0" applyProtection="0"/>
    <xf numFmtId="0" fontId="21" fillId="41" borderId="0" applyNumberFormat="0" applyBorder="0" applyAlignment="0" applyProtection="0"/>
    <xf numFmtId="0" fontId="32" fillId="0" borderId="0">
      <alignment/>
      <protection/>
    </xf>
    <xf numFmtId="0" fontId="26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42" borderId="11" applyNumberFormat="0" applyFont="0" applyAlignment="0" applyProtection="0"/>
    <xf numFmtId="0" fontId="22" fillId="31" borderId="12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1" fillId="43" borderId="13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0" fillId="44" borderId="14" applyNumberFormat="0" applyFont="0" applyAlignment="0" applyProtection="0"/>
    <xf numFmtId="9" fontId="0" fillId="0" borderId="0" applyFont="0" applyFill="0" applyBorder="0" applyAlignment="0" applyProtection="0"/>
    <xf numFmtId="0" fontId="43" fillId="0" borderId="15" applyNumberFormat="0" applyFill="0" applyAlignment="0" applyProtection="0"/>
    <xf numFmtId="0" fontId="44" fillId="4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16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8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31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left" vertical="center" wrapText="1"/>
    </xf>
    <xf numFmtId="43" fontId="0" fillId="0" borderId="0" xfId="0" applyNumberFormat="1" applyFont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>
      <alignment horizontal="left" vertical="center"/>
    </xf>
    <xf numFmtId="43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/>
    </xf>
    <xf numFmtId="43" fontId="1" fillId="0" borderId="20" xfId="0" applyNumberFormat="1" applyFont="1" applyFill="1" applyBorder="1" applyAlignment="1">
      <alignment vertical="center"/>
    </xf>
    <xf numFmtId="43" fontId="0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vertical="center"/>
    </xf>
    <xf numFmtId="43" fontId="9" fillId="0" borderId="0" xfId="0" applyNumberFormat="1" applyFont="1" applyFill="1" applyBorder="1" applyAlignment="1">
      <alignment vertical="center"/>
    </xf>
    <xf numFmtId="0" fontId="0" fillId="31" borderId="21" xfId="0" applyFont="1" applyFill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3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46" borderId="22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vertical="center"/>
    </xf>
    <xf numFmtId="43" fontId="0" fillId="46" borderId="22" xfId="0" applyNumberFormat="1" applyFont="1" applyFill="1" applyBorder="1" applyAlignment="1">
      <alignment vertical="center"/>
    </xf>
    <xf numFmtId="0" fontId="0" fillId="47" borderId="23" xfId="0" applyFont="1" applyFill="1" applyBorder="1" applyAlignment="1">
      <alignment vertical="center" wrapText="1"/>
    </xf>
    <xf numFmtId="0" fontId="0" fillId="47" borderId="24" xfId="0" applyFont="1" applyFill="1" applyBorder="1" applyAlignment="1">
      <alignment vertical="center" wrapText="1"/>
    </xf>
    <xf numFmtId="0" fontId="0" fillId="46" borderId="23" xfId="0" applyFont="1" applyFill="1" applyBorder="1" applyAlignment="1">
      <alignment horizontal="center" vertical="center" wrapText="1"/>
    </xf>
    <xf numFmtId="0" fontId="0" fillId="47" borderId="25" xfId="0" applyFont="1" applyFill="1" applyBorder="1" applyAlignment="1">
      <alignment horizontal="center" vertical="center" wrapText="1"/>
    </xf>
    <xf numFmtId="0" fontId="0" fillId="47" borderId="26" xfId="0" applyFont="1" applyFill="1" applyBorder="1" applyAlignment="1">
      <alignment horizontal="center" vertical="center" wrapText="1"/>
    </xf>
    <xf numFmtId="0" fontId="0" fillId="47" borderId="27" xfId="0" applyFont="1" applyFill="1" applyBorder="1" applyAlignment="1">
      <alignment horizontal="center" vertical="center" wrapText="1"/>
    </xf>
    <xf numFmtId="0" fontId="0" fillId="47" borderId="28" xfId="0" applyFont="1" applyFill="1" applyBorder="1" applyAlignment="1">
      <alignment horizontal="center" vertical="center" wrapText="1"/>
    </xf>
    <xf numFmtId="0" fontId="0" fillId="47" borderId="0" xfId="0" applyFont="1" applyFill="1" applyBorder="1" applyAlignment="1">
      <alignment horizontal="center" vertical="center" wrapText="1"/>
    </xf>
    <xf numFmtId="43" fontId="0" fillId="47" borderId="29" xfId="0" applyNumberFormat="1" applyFont="1" applyFill="1" applyBorder="1" applyAlignment="1">
      <alignment horizontal="center" vertical="center" wrapText="1"/>
    </xf>
    <xf numFmtId="0" fontId="0" fillId="47" borderId="29" xfId="0" applyFont="1" applyFill="1" applyBorder="1" applyAlignment="1">
      <alignment horizontal="center" vertical="center" wrapText="1"/>
    </xf>
    <xf numFmtId="43" fontId="0" fillId="47" borderId="29" xfId="0" applyNumberFormat="1" applyFont="1" applyFill="1" applyBorder="1" applyAlignment="1">
      <alignment vertical="center" wrapText="1"/>
    </xf>
    <xf numFmtId="0" fontId="0" fillId="47" borderId="30" xfId="0" applyFont="1" applyFill="1" applyBorder="1" applyAlignment="1">
      <alignment vertical="center" wrapText="1"/>
    </xf>
    <xf numFmtId="0" fontId="0" fillId="47" borderId="31" xfId="0" applyFont="1" applyFill="1" applyBorder="1" applyAlignment="1">
      <alignment vertical="center" wrapText="1"/>
    </xf>
    <xf numFmtId="2" fontId="0" fillId="0" borderId="30" xfId="0" applyNumberFormat="1" applyFont="1" applyFill="1" applyBorder="1" applyAlignment="1">
      <alignment vertical="center" wrapText="1"/>
    </xf>
    <xf numFmtId="167" fontId="48" fillId="47" borderId="0" xfId="0" applyNumberFormat="1" applyFont="1" applyFill="1" applyBorder="1" applyAlignment="1">
      <alignment horizontal="center" vertical="center" wrapText="1"/>
    </xf>
    <xf numFmtId="167" fontId="49" fillId="47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" fontId="49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31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43" fontId="0" fillId="0" borderId="32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 wrapText="1"/>
    </xf>
    <xf numFmtId="43" fontId="1" fillId="0" borderId="20" xfId="0" applyNumberFormat="1" applyFont="1" applyBorder="1" applyAlignment="1">
      <alignment horizontal="center" vertical="center" wrapText="1"/>
    </xf>
    <xf numFmtId="167" fontId="49" fillId="0" borderId="0" xfId="0" applyNumberFormat="1" applyFont="1" applyAlignment="1">
      <alignment horizontal="right" vertical="center" wrapText="1"/>
    </xf>
    <xf numFmtId="0" fontId="49" fillId="0" borderId="0" xfId="0" applyFont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right" vertical="center" wrapText="1"/>
    </xf>
    <xf numFmtId="43" fontId="1" fillId="0" borderId="33" xfId="0" applyNumberFormat="1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right" vertical="center" wrapText="1"/>
    </xf>
    <xf numFmtId="43" fontId="0" fillId="0" borderId="34" xfId="0" applyNumberFormat="1" applyFont="1" applyBorder="1" applyAlignment="1">
      <alignment horizontal="center" vertical="center" wrapText="1"/>
    </xf>
    <xf numFmtId="43" fontId="0" fillId="0" borderId="20" xfId="0" applyNumberFormat="1" applyFont="1" applyBorder="1" applyAlignment="1">
      <alignment horizontal="center" vertical="center" wrapText="1"/>
    </xf>
    <xf numFmtId="43" fontId="0" fillId="0" borderId="0" xfId="0" applyNumberFormat="1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left" vertical="center" wrapText="1"/>
    </xf>
    <xf numFmtId="170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1" borderId="20" xfId="0" applyFont="1" applyFill="1" applyBorder="1" applyAlignment="1">
      <alignment horizontal="center" vertical="center"/>
    </xf>
    <xf numFmtId="0" fontId="0" fillId="31" borderId="25" xfId="0" applyFont="1" applyFill="1" applyBorder="1" applyAlignment="1">
      <alignment horizontal="center" vertical="center" wrapText="1"/>
    </xf>
    <xf numFmtId="0" fontId="0" fillId="31" borderId="35" xfId="0" applyFont="1" applyFill="1" applyBorder="1" applyAlignment="1">
      <alignment horizontal="center" vertical="center" wrapText="1"/>
    </xf>
    <xf numFmtId="0" fontId="0" fillId="31" borderId="20" xfId="0" applyFont="1" applyFill="1" applyBorder="1" applyAlignment="1">
      <alignment horizontal="center" vertical="center" wrapText="1"/>
    </xf>
    <xf numFmtId="0" fontId="0" fillId="31" borderId="28" xfId="0" applyFont="1" applyFill="1" applyBorder="1" applyAlignment="1">
      <alignment horizontal="center" vertical="center" wrapText="1"/>
    </xf>
    <xf numFmtId="0" fontId="0" fillId="31" borderId="36" xfId="0" applyFont="1" applyFill="1" applyBorder="1" applyAlignment="1">
      <alignment horizontal="center" vertical="center" wrapText="1"/>
    </xf>
    <xf numFmtId="0" fontId="0" fillId="31" borderId="37" xfId="0" applyFont="1" applyFill="1" applyBorder="1" applyAlignment="1">
      <alignment horizontal="center" vertical="center" wrapText="1"/>
    </xf>
    <xf numFmtId="0" fontId="0" fillId="31" borderId="38" xfId="0" applyFont="1" applyFill="1" applyBorder="1" applyAlignment="1">
      <alignment horizontal="center" vertical="center" wrapText="1"/>
    </xf>
    <xf numFmtId="0" fontId="0" fillId="47" borderId="30" xfId="0" applyFont="1" applyFill="1" applyBorder="1" applyAlignment="1">
      <alignment horizontal="left" vertical="center" wrapText="1"/>
    </xf>
    <xf numFmtId="0" fontId="0" fillId="47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40" xfId="0" applyFont="1" applyBorder="1" applyAlignment="1">
      <alignment vertical="center"/>
    </xf>
    <xf numFmtId="2" fontId="0" fillId="0" borderId="29" xfId="0" applyNumberFormat="1" applyFont="1" applyFill="1" applyBorder="1" applyAlignment="1">
      <alignment horizontal="center" vertical="center" wrapText="1"/>
    </xf>
    <xf numFmtId="43" fontId="0" fillId="0" borderId="41" xfId="8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43" fontId="1" fillId="0" borderId="21" xfId="0" applyNumberFormat="1" applyFont="1" applyFill="1" applyBorder="1" applyAlignment="1">
      <alignment horizontal="center" vertical="center"/>
    </xf>
    <xf numFmtId="168" fontId="1" fillId="0" borderId="40" xfId="0" applyNumberFormat="1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0" fontId="0" fillId="31" borderId="25" xfId="0" applyFont="1" applyFill="1" applyBorder="1" applyAlignment="1" applyProtection="1">
      <alignment horizontal="center" vertical="center" wrapText="1"/>
      <protection/>
    </xf>
    <xf numFmtId="0" fontId="0" fillId="31" borderId="28" xfId="0" applyFont="1" applyFill="1" applyBorder="1" applyAlignment="1" applyProtection="1">
      <alignment horizontal="center" vertical="center" wrapText="1"/>
      <protection/>
    </xf>
    <xf numFmtId="0" fontId="0" fillId="31" borderId="20" xfId="0" applyFont="1" applyFill="1" applyBorder="1" applyAlignment="1" applyProtection="1">
      <alignment horizontal="center" vertical="center" wrapText="1"/>
      <protection/>
    </xf>
    <xf numFmtId="0" fontId="0" fillId="31" borderId="21" xfId="0" applyFont="1" applyFill="1" applyBorder="1" applyAlignment="1">
      <alignment horizontal="center" vertical="center" wrapText="1"/>
    </xf>
    <xf numFmtId="0" fontId="0" fillId="31" borderId="39" xfId="0" applyFont="1" applyFill="1" applyBorder="1" applyAlignment="1">
      <alignment horizontal="center" vertical="center" wrapText="1"/>
    </xf>
    <xf numFmtId="0" fontId="0" fillId="31" borderId="40" xfId="0" applyFont="1" applyFill="1" applyBorder="1" applyAlignment="1">
      <alignment horizontal="center" vertical="center" wrapText="1"/>
    </xf>
    <xf numFmtId="0" fontId="0" fillId="31" borderId="35" xfId="0" applyFont="1" applyFill="1" applyBorder="1" applyAlignment="1" applyProtection="1">
      <alignment horizontal="center" vertical="center" wrapText="1"/>
      <protection/>
    </xf>
    <xf numFmtId="0" fontId="0" fillId="31" borderId="37" xfId="0" applyFont="1" applyFill="1" applyBorder="1" applyAlignment="1" applyProtection="1">
      <alignment horizontal="center" vertical="center" wrapText="1"/>
      <protection/>
    </xf>
    <xf numFmtId="0" fontId="0" fillId="31" borderId="20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43" fontId="1" fillId="0" borderId="29" xfId="0" applyNumberFormat="1" applyFont="1" applyFill="1" applyBorder="1" applyAlignment="1">
      <alignment horizontal="center" vertical="center" wrapText="1"/>
    </xf>
    <xf numFmtId="43" fontId="0" fillId="0" borderId="29" xfId="0" applyNumberFormat="1" applyFont="1" applyFill="1" applyBorder="1" applyAlignment="1" applyProtection="1">
      <alignment horizontal="center" vertical="center" wrapText="1"/>
      <protection/>
    </xf>
    <xf numFmtId="43" fontId="0" fillId="0" borderId="42" xfId="0" applyNumberFormat="1" applyFont="1" applyFill="1" applyBorder="1" applyAlignment="1" applyProtection="1">
      <alignment horizontal="center" vertical="center" wrapText="1"/>
      <protection/>
    </xf>
    <xf numFmtId="43" fontId="0" fillId="0" borderId="42" xfId="8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47" borderId="43" xfId="0" applyFont="1" applyFill="1" applyBorder="1" applyAlignment="1" applyProtection="1">
      <alignment horizontal="center" vertical="center" wrapText="1"/>
      <protection/>
    </xf>
    <xf numFmtId="0" fontId="0" fillId="0" borderId="43" xfId="0" applyFont="1" applyFill="1" applyBorder="1" applyAlignment="1">
      <alignment horizontal="left" vertical="center" wrapText="1"/>
    </xf>
    <xf numFmtId="43" fontId="0" fillId="47" borderId="41" xfId="80" applyNumberFormat="1" applyFont="1" applyFill="1" applyBorder="1" applyAlignment="1" applyProtection="1">
      <alignment horizontal="center" vertical="center" wrapText="1"/>
      <protection/>
    </xf>
    <xf numFmtId="167" fontId="0" fillId="47" borderId="42" xfId="0" applyNumberFormat="1" applyFont="1" applyFill="1" applyBorder="1" applyAlignment="1">
      <alignment horizontal="center" vertical="center" wrapText="1"/>
    </xf>
    <xf numFmtId="43" fontId="0" fillId="47" borderId="44" xfId="0" applyNumberFormat="1" applyFont="1" applyFill="1" applyBorder="1" applyAlignment="1">
      <alignment vertical="center" wrapText="1"/>
    </xf>
    <xf numFmtId="0" fontId="1" fillId="0" borderId="43" xfId="0" applyFont="1" applyFill="1" applyBorder="1" applyAlignment="1">
      <alignment horizontal="left" vertical="center" wrapText="1"/>
    </xf>
    <xf numFmtId="2" fontId="0" fillId="47" borderId="29" xfId="0" applyNumberFormat="1" applyFont="1" applyFill="1" applyBorder="1" applyAlignment="1">
      <alignment horizontal="center" vertical="center" wrapText="1"/>
    </xf>
    <xf numFmtId="0" fontId="0" fillId="47" borderId="0" xfId="0" applyFont="1" applyFill="1" applyAlignment="1">
      <alignment vertical="center"/>
    </xf>
    <xf numFmtId="43" fontId="0" fillId="0" borderId="44" xfId="0" applyNumberFormat="1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wrapText="1"/>
    </xf>
    <xf numFmtId="43" fontId="1" fillId="0" borderId="2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3" fontId="0" fillId="0" borderId="0" xfId="0" applyNumberFormat="1" applyFont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69" fontId="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3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left" vertical="center"/>
    </xf>
    <xf numFmtId="0" fontId="1" fillId="0" borderId="21" xfId="0" applyFont="1" applyFill="1" applyBorder="1" applyAlignment="1">
      <alignment horizontal="right" vertical="center" wrapText="1"/>
    </xf>
    <xf numFmtId="0" fontId="1" fillId="0" borderId="30" xfId="0" applyFont="1" applyFill="1" applyBorder="1" applyAlignment="1">
      <alignment horizontal="left" vertical="center" wrapText="1"/>
    </xf>
    <xf numFmtId="2" fontId="0" fillId="47" borderId="30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2" fontId="0" fillId="0" borderId="0" xfId="8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8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</cellXfs>
  <cellStyles count="124">
    <cellStyle name="Normal" xfId="0"/>
    <cellStyle name="20% - Accent1 2" xfId="15"/>
    <cellStyle name="20% - Accent2 2" xfId="16"/>
    <cellStyle name="20% - Accent3 2" xfId="17"/>
    <cellStyle name="20% - Accent4 2" xfId="18"/>
    <cellStyle name="20% - Accent5 2" xfId="19"/>
    <cellStyle name="20% - Accent6 2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 2" xfId="27"/>
    <cellStyle name="40% - Accent2 2" xfId="28"/>
    <cellStyle name="40% - Accent3 2" xfId="29"/>
    <cellStyle name="40% - Accent4 2" xfId="30"/>
    <cellStyle name="40% - Accent5 2" xfId="31"/>
    <cellStyle name="40% - Accent6 2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prēķināšana" xfId="57"/>
    <cellStyle name="Bad 2" xfId="58"/>
    <cellStyle name="Brīdinājuma teksts" xfId="59"/>
    <cellStyle name="Calculation 2" xfId="60"/>
    <cellStyle name="Check Cell 2" xfId="61"/>
    <cellStyle name="Excel Built-in Normal" xfId="62"/>
    <cellStyle name="Explanatory Text 2" xfId="63"/>
    <cellStyle name="Good 2" xfId="64"/>
    <cellStyle name="Heading 1 2" xfId="65"/>
    <cellStyle name="Heading 2 2" xfId="66"/>
    <cellStyle name="Heading 3 2" xfId="67"/>
    <cellStyle name="Heading 4 2" xfId="68"/>
    <cellStyle name="Hyperlink" xfId="69"/>
    <cellStyle name="Ievade" xfId="70"/>
    <cellStyle name="Input 2" xfId="71"/>
    <cellStyle name="Izcēlums (1. veids)" xfId="72"/>
    <cellStyle name="Izcēlums (2. veids)" xfId="73"/>
    <cellStyle name="Izcēlums (3. veids)" xfId="74"/>
    <cellStyle name="Izcēlums (4. veids)" xfId="75"/>
    <cellStyle name="Izcēlums (5. veids)" xfId="76"/>
    <cellStyle name="Izcēlums (6. veids)" xfId="77"/>
    <cellStyle name="Followed Hyperlink" xfId="78"/>
    <cellStyle name="Izvade" xfId="79"/>
    <cellStyle name="Comma" xfId="80"/>
    <cellStyle name="Comma [0]" xfId="81"/>
    <cellStyle name="Kopsumma" xfId="82"/>
    <cellStyle name="labi" xfId="83"/>
    <cellStyle name="Labs" xfId="84"/>
    <cellStyle name="Lietojamais" xfId="85"/>
    <cellStyle name="Linked Cell 2" xfId="86"/>
    <cellStyle name="Neitrāls" xfId="87"/>
    <cellStyle name="Neutral 2" xfId="88"/>
    <cellStyle name="Normal 10" xfId="89"/>
    <cellStyle name="Normal 11" xfId="90"/>
    <cellStyle name="Normal 12" xfId="91"/>
    <cellStyle name="Normal 2" xfId="92"/>
    <cellStyle name="Normal 2 2" xfId="93"/>
    <cellStyle name="Normal 2 2 2" xfId="94"/>
    <cellStyle name="Normal 2 3" xfId="95"/>
    <cellStyle name="Normal 2 4" xfId="96"/>
    <cellStyle name="Normal 2_Vidus 5_VS_20120424" xfId="97"/>
    <cellStyle name="Normal 3" xfId="98"/>
    <cellStyle name="Normal 4" xfId="99"/>
    <cellStyle name="Normal 4 2" xfId="100"/>
    <cellStyle name="Normal 5" xfId="101"/>
    <cellStyle name="Normal 6" xfId="102"/>
    <cellStyle name="Normal 6 2" xfId="103"/>
    <cellStyle name="Normal 6_APJOMI CENAS korigeta Vidus iela tame (14.11.2013)" xfId="104"/>
    <cellStyle name="Normal 7" xfId="105"/>
    <cellStyle name="Normal 8" xfId="106"/>
    <cellStyle name="Normal 8 2" xfId="107"/>
    <cellStyle name="Normal 8_APJOMI CENAS korigeta Vidus iela tame (14.11.2013)" xfId="108"/>
    <cellStyle name="Normal 9" xfId="109"/>
    <cellStyle name="Normal_Sheet1" xfId="110"/>
    <cellStyle name="Nosaukums" xfId="111"/>
    <cellStyle name="Note 2" xfId="112"/>
    <cellStyle name="Output 2" xfId="113"/>
    <cellStyle name="Parastais_Abora-Pasaka" xfId="114"/>
    <cellStyle name="Parasts 5" xfId="115"/>
    <cellStyle name="Pārbaudes šūna" xfId="116"/>
    <cellStyle name="Paskaidrojošs teksts" xfId="117"/>
    <cellStyle name="Percent 2" xfId="118"/>
    <cellStyle name="Percent 3" xfId="119"/>
    <cellStyle name="Percent 4" xfId="120"/>
    <cellStyle name="Piezīme" xfId="121"/>
    <cellStyle name="Percent" xfId="122"/>
    <cellStyle name="Saistīta šūna" xfId="123"/>
    <cellStyle name="Slikts" xfId="124"/>
    <cellStyle name="Style 1" xfId="125"/>
    <cellStyle name="Style 1 2" xfId="126"/>
    <cellStyle name="Title 2" xfId="127"/>
    <cellStyle name="Total 2" xfId="128"/>
    <cellStyle name="Currency" xfId="129"/>
    <cellStyle name="Currency [0]" xfId="130"/>
    <cellStyle name="Virsraksts 1" xfId="131"/>
    <cellStyle name="Virsraksts 2" xfId="132"/>
    <cellStyle name="Virsraksts 3" xfId="133"/>
    <cellStyle name="Virsraksts 4" xfId="134"/>
    <cellStyle name="Warning Text 2" xfId="135"/>
    <cellStyle name="Обычный_2009-04-27_PED IESN" xfId="136"/>
    <cellStyle name="Стиль 1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F28"/>
  <sheetViews>
    <sheetView tabSelected="1" view="pageBreakPreview" zoomScale="85" zoomScaleSheetLayoutView="85" zoomScalePageLayoutView="0" workbookViewId="0" topLeftCell="A1">
      <selection activeCell="K16" sqref="K16"/>
    </sheetView>
  </sheetViews>
  <sheetFormatPr defaultColWidth="11.28125" defaultRowHeight="12.75"/>
  <cols>
    <col min="1" max="1" width="10.421875" style="63" customWidth="1"/>
    <col min="2" max="2" width="55.00390625" style="63" customWidth="1"/>
    <col min="3" max="3" width="22.28125" style="63" customWidth="1"/>
    <col min="4" max="5" width="11.28125" style="64" customWidth="1"/>
    <col min="6" max="6" width="14.57421875" style="64" bestFit="1" customWidth="1"/>
    <col min="7" max="16384" width="11.28125" style="64" customWidth="1"/>
  </cols>
  <sheetData>
    <row r="1" ht="12.75">
      <c r="C1" s="63" t="s">
        <v>6</v>
      </c>
    </row>
    <row r="2" spans="1:3" ht="12.75">
      <c r="A2" s="96" t="s">
        <v>7</v>
      </c>
      <c r="B2" s="96"/>
      <c r="C2" s="96"/>
    </row>
    <row r="3" spans="1:3" ht="12.75">
      <c r="A3" s="96" t="s">
        <v>8</v>
      </c>
      <c r="B3" s="96"/>
      <c r="C3" s="96"/>
    </row>
    <row r="4" ht="12.75">
      <c r="C4" s="63" t="s">
        <v>9</v>
      </c>
    </row>
    <row r="5" spans="1:3" ht="12.75">
      <c r="A5" s="97" t="s">
        <v>48</v>
      </c>
      <c r="B5" s="96"/>
      <c r="C5" s="96"/>
    </row>
    <row r="6" spans="1:3" ht="12.75">
      <c r="A6" s="65"/>
      <c r="B6" s="65"/>
      <c r="C6" s="65"/>
    </row>
    <row r="7" spans="1:3" ht="12.75">
      <c r="A7" s="98" t="s">
        <v>28</v>
      </c>
      <c r="B7" s="98"/>
      <c r="C7" s="98"/>
    </row>
    <row r="8" spans="1:3" ht="12.75">
      <c r="A8" s="66"/>
      <c r="B8" s="66"/>
      <c r="C8" s="66"/>
    </row>
    <row r="9" spans="1:3" ht="12.75" customHeight="1">
      <c r="A9" s="3" t="str">
        <f>R_1!$A$4</f>
        <v>Objekta nosaukums: 316. un 318.sērijas ēku jumta konstrukciju mezglu tipveida pastiprināšanas risinājumi</v>
      </c>
      <c r="B9" s="3"/>
      <c r="C9" s="3"/>
    </row>
    <row r="10" spans="1:3" ht="12.75" customHeight="1">
      <c r="A10" s="3" t="str">
        <f>R_1!$A$5</f>
        <v>Būves nosaukums: Daudzdzīvokļu dzīvojamās ēkas</v>
      </c>
      <c r="B10" s="3"/>
      <c r="C10" s="3"/>
    </row>
    <row r="11" spans="1:3" ht="12.75">
      <c r="A11" s="3" t="str">
        <f>R_1!$A$6</f>
        <v>Objekta adrese: bez adreses</v>
      </c>
      <c r="B11" s="3"/>
      <c r="C11" s="3"/>
    </row>
    <row r="12" spans="1:3" ht="12.75">
      <c r="A12" s="3" t="str">
        <f>R_1!$A$7</f>
        <v>Pasūtījuma Nr.: EM 2023/16</v>
      </c>
      <c r="B12" s="3"/>
      <c r="C12" s="3"/>
    </row>
    <row r="13" ht="12.75">
      <c r="A13" s="67"/>
    </row>
    <row r="14" spans="1:3" ht="12.75">
      <c r="A14" s="67"/>
      <c r="C14" s="5" t="s">
        <v>52</v>
      </c>
    </row>
    <row r="15" spans="1:4" s="70" customFormat="1" ht="36" customHeight="1">
      <c r="A15" s="68" t="s">
        <v>4</v>
      </c>
      <c r="B15" s="68" t="s">
        <v>10</v>
      </c>
      <c r="C15" s="68" t="s">
        <v>18</v>
      </c>
      <c r="D15" s="69"/>
    </row>
    <row r="16" spans="1:3" s="70" customFormat="1" ht="12.75">
      <c r="A16" s="71">
        <v>1</v>
      </c>
      <c r="B16" s="72" t="str">
        <f>'Kops.1'!A3</f>
        <v>Pastiprināšanas risinājums R1</v>
      </c>
      <c r="C16" s="73">
        <f>'Kops.1'!E25</f>
        <v>1198.3100000000002</v>
      </c>
    </row>
    <row r="17" spans="1:5" s="70" customFormat="1" ht="12.75">
      <c r="A17" s="74"/>
      <c r="B17" s="75" t="s">
        <v>0</v>
      </c>
      <c r="C17" s="76">
        <f>SUM(C16:C16)</f>
        <v>1198.3100000000002</v>
      </c>
      <c r="D17" s="77"/>
      <c r="E17" s="78"/>
    </row>
    <row r="18" spans="1:3" s="70" customFormat="1" ht="9" customHeight="1">
      <c r="A18" s="79"/>
      <c r="B18" s="80"/>
      <c r="C18" s="81"/>
    </row>
    <row r="19" spans="1:3" s="70" customFormat="1" ht="6.75" customHeight="1">
      <c r="A19" s="82"/>
      <c r="B19" s="83"/>
      <c r="C19" s="84"/>
    </row>
    <row r="20" spans="1:6" s="70" customFormat="1" ht="12.75">
      <c r="A20" s="99" t="s">
        <v>11</v>
      </c>
      <c r="B20" s="99"/>
      <c r="C20" s="85">
        <f>ROUND(C17*0.21,2)</f>
        <v>251.65</v>
      </c>
      <c r="F20" s="86"/>
    </row>
    <row r="21" spans="1:3" s="70" customFormat="1" ht="12.75">
      <c r="A21" s="87"/>
      <c r="B21" s="87"/>
      <c r="C21" s="88"/>
    </row>
    <row r="22" spans="1:3" s="70" customFormat="1" ht="12.75">
      <c r="A22" s="87"/>
      <c r="B22" s="87"/>
      <c r="C22" s="88"/>
    </row>
    <row r="23" spans="1:3" s="70" customFormat="1" ht="12.75">
      <c r="A23" s="87"/>
      <c r="B23" s="87"/>
      <c r="C23" s="88"/>
    </row>
    <row r="24" spans="1:3" s="70" customFormat="1" ht="12.75">
      <c r="A24" s="1" t="str">
        <f>R_1!$A$25</f>
        <v>Sastādīja:  Mikus Dzudzilo, Sert.Nr. Sert.Nr. 20-7063</v>
      </c>
      <c r="B24" s="89"/>
      <c r="C24" s="90"/>
    </row>
    <row r="25" spans="1:6" ht="12.75">
      <c r="A25" s="1"/>
      <c r="C25" s="91"/>
      <c r="F25" s="92"/>
    </row>
    <row r="26" ht="12.75">
      <c r="A26" s="1"/>
    </row>
    <row r="27" spans="1:6" s="63" customFormat="1" ht="12.75">
      <c r="A27" s="34"/>
      <c r="D27" s="64"/>
      <c r="E27" s="64"/>
      <c r="F27" s="64"/>
    </row>
    <row r="28" ht="12.75">
      <c r="A28" s="1" t="str">
        <f>R_1!$A$29</f>
        <v>Pārbaudīja: </v>
      </c>
    </row>
  </sheetData>
  <sheetProtection/>
  <mergeCells count="5">
    <mergeCell ref="A2:C2"/>
    <mergeCell ref="A3:C3"/>
    <mergeCell ref="A5:C5"/>
    <mergeCell ref="A7:C7"/>
    <mergeCell ref="A20:B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F28"/>
  <sheetViews>
    <sheetView view="pageBreakPreview" zoomScale="85" zoomScaleSheetLayoutView="85" zoomScalePageLayoutView="0" workbookViewId="0" topLeftCell="A1">
      <selection activeCell="G20" sqref="G20"/>
    </sheetView>
  </sheetViews>
  <sheetFormatPr defaultColWidth="11.28125" defaultRowHeight="12.75"/>
  <cols>
    <col min="1" max="1" width="10.421875" style="63" customWidth="1"/>
    <col min="2" max="2" width="55.00390625" style="63" customWidth="1"/>
    <col min="3" max="3" width="22.28125" style="63" customWidth="1"/>
    <col min="4" max="5" width="11.28125" style="64" customWidth="1"/>
    <col min="6" max="6" width="14.57421875" style="64" bestFit="1" customWidth="1"/>
    <col min="7" max="16384" width="11.28125" style="64" customWidth="1"/>
  </cols>
  <sheetData>
    <row r="1" ht="12.75">
      <c r="C1" s="63" t="s">
        <v>6</v>
      </c>
    </row>
    <row r="2" spans="1:3" ht="12.75">
      <c r="A2" s="96" t="s">
        <v>7</v>
      </c>
      <c r="B2" s="96"/>
      <c r="C2" s="96"/>
    </row>
    <row r="3" spans="1:3" ht="12.75">
      <c r="A3" s="96" t="s">
        <v>8</v>
      </c>
      <c r="B3" s="96"/>
      <c r="C3" s="96"/>
    </row>
    <row r="4" ht="12.75">
      <c r="C4" s="63" t="s">
        <v>9</v>
      </c>
    </row>
    <row r="5" spans="1:3" ht="12.75">
      <c r="A5" s="97" t="s">
        <v>48</v>
      </c>
      <c r="B5" s="96"/>
      <c r="C5" s="96"/>
    </row>
    <row r="6" spans="1:3" ht="12.75">
      <c r="A6" s="65"/>
      <c r="B6" s="65"/>
      <c r="C6" s="65"/>
    </row>
    <row r="7" spans="1:3" ht="12.75">
      <c r="A7" s="98" t="s">
        <v>28</v>
      </c>
      <c r="B7" s="98"/>
      <c r="C7" s="98"/>
    </row>
    <row r="8" spans="1:3" ht="12.75">
      <c r="A8" s="66"/>
      <c r="B8" s="66"/>
      <c r="C8" s="66"/>
    </row>
    <row r="9" spans="1:3" ht="12.75" customHeight="1">
      <c r="A9" s="3" t="str">
        <f>R_1!$A$4</f>
        <v>Objekta nosaukums: 316. un 318.sērijas ēku jumta konstrukciju mezglu tipveida pastiprināšanas risinājumi</v>
      </c>
      <c r="B9" s="3"/>
      <c r="C9" s="3"/>
    </row>
    <row r="10" spans="1:3" ht="12.75" customHeight="1">
      <c r="A10" s="3" t="str">
        <f>R_1!$A$5</f>
        <v>Būves nosaukums: Daudzdzīvokļu dzīvojamās ēkas</v>
      </c>
      <c r="B10" s="3"/>
      <c r="C10" s="3"/>
    </row>
    <row r="11" spans="1:3" ht="12.75">
      <c r="A11" s="3" t="str">
        <f>R_1!$A$6</f>
        <v>Objekta adrese: bez adreses</v>
      </c>
      <c r="B11" s="3"/>
      <c r="C11" s="3"/>
    </row>
    <row r="12" spans="1:3" ht="12.75">
      <c r="A12" s="3" t="str">
        <f>R_1!$A$7</f>
        <v>Pasūtījuma Nr.: EM 2023/16</v>
      </c>
      <c r="B12" s="3"/>
      <c r="C12" s="3"/>
    </row>
    <row r="13" ht="12.75">
      <c r="A13" s="67"/>
    </row>
    <row r="14" spans="1:3" ht="12.75">
      <c r="A14" s="67"/>
      <c r="C14" s="5" t="s">
        <v>52</v>
      </c>
    </row>
    <row r="15" spans="1:4" s="70" customFormat="1" ht="36" customHeight="1">
      <c r="A15" s="68" t="s">
        <v>4</v>
      </c>
      <c r="B15" s="68" t="s">
        <v>10</v>
      </c>
      <c r="C15" s="68" t="s">
        <v>18</v>
      </c>
      <c r="D15" s="69"/>
    </row>
    <row r="16" spans="1:3" s="70" customFormat="1" ht="12.75">
      <c r="A16" s="71">
        <v>1</v>
      </c>
      <c r="B16" s="95" t="s">
        <v>61</v>
      </c>
      <c r="C16" s="73">
        <f>'Kops.4'!E25</f>
        <v>2066.74</v>
      </c>
    </row>
    <row r="17" spans="1:5" s="70" customFormat="1" ht="12.75">
      <c r="A17" s="74"/>
      <c r="B17" s="75" t="s">
        <v>0</v>
      </c>
      <c r="C17" s="76">
        <f>SUM(C16:C16)</f>
        <v>2066.74</v>
      </c>
      <c r="D17" s="77"/>
      <c r="E17" s="78"/>
    </row>
    <row r="18" spans="1:3" s="70" customFormat="1" ht="9" customHeight="1">
      <c r="A18" s="79"/>
      <c r="B18" s="80"/>
      <c r="C18" s="81"/>
    </row>
    <row r="19" spans="1:3" s="70" customFormat="1" ht="6.75" customHeight="1">
      <c r="A19" s="82"/>
      <c r="B19" s="83"/>
      <c r="C19" s="84"/>
    </row>
    <row r="20" spans="1:6" s="70" customFormat="1" ht="12.75">
      <c r="A20" s="99" t="s">
        <v>11</v>
      </c>
      <c r="B20" s="99"/>
      <c r="C20" s="85">
        <f>ROUND(C17*0.21,2)</f>
        <v>434.02</v>
      </c>
      <c r="F20" s="86"/>
    </row>
    <row r="21" spans="1:3" s="70" customFormat="1" ht="12.75">
      <c r="A21" s="87"/>
      <c r="B21" s="87"/>
      <c r="C21" s="88"/>
    </row>
    <row r="22" spans="1:3" s="70" customFormat="1" ht="12.75">
      <c r="A22" s="87"/>
      <c r="B22" s="87"/>
      <c r="C22" s="88"/>
    </row>
    <row r="23" spans="1:3" s="70" customFormat="1" ht="12.75">
      <c r="A23" s="87"/>
      <c r="B23" s="87"/>
      <c r="C23" s="88"/>
    </row>
    <row r="24" spans="1:3" s="70" customFormat="1" ht="12.75">
      <c r="A24" s="1" t="str">
        <f>R_1!$A$25</f>
        <v>Sastādīja:  Mikus Dzudzilo, Sert.Nr. Sert.Nr. 20-7063</v>
      </c>
      <c r="B24" s="89"/>
      <c r="C24" s="90"/>
    </row>
    <row r="25" spans="1:6" ht="12.75">
      <c r="A25" s="1"/>
      <c r="C25" s="91"/>
      <c r="F25" s="92"/>
    </row>
    <row r="26" ht="12.75">
      <c r="A26" s="1"/>
    </row>
    <row r="27" spans="1:6" s="63" customFormat="1" ht="12.75">
      <c r="A27" s="34"/>
      <c r="D27" s="64"/>
      <c r="E27" s="64"/>
      <c r="F27" s="64"/>
    </row>
    <row r="28" ht="12.75">
      <c r="A28" s="1" t="str">
        <f>R_1!$A$29</f>
        <v>Pārbaudīja: </v>
      </c>
    </row>
  </sheetData>
  <sheetProtection/>
  <mergeCells count="5">
    <mergeCell ref="A2:C2"/>
    <mergeCell ref="A3:C3"/>
    <mergeCell ref="A5:C5"/>
    <mergeCell ref="A7:C7"/>
    <mergeCell ref="A20:B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J47"/>
  <sheetViews>
    <sheetView view="pageBreakPreview" zoomScale="85" zoomScaleSheetLayoutView="85" zoomScalePageLayoutView="0" workbookViewId="0" topLeftCell="A1">
      <selection activeCell="H27" sqref="H27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00" t="s">
        <v>43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0" t="s">
        <v>61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R_1!$A$4</f>
        <v>Objekta nosaukums: 316. un 318.sērijas ēku jumta konstrukciju mezglu tipveida pastiprināšanas risinājumi</v>
      </c>
      <c r="B7" s="3"/>
      <c r="C7" s="21"/>
      <c r="D7" s="21"/>
      <c r="E7" s="21"/>
      <c r="F7" s="21"/>
      <c r="G7" s="21"/>
      <c r="H7" s="21"/>
      <c r="I7" s="21"/>
    </row>
    <row r="8" spans="1:9" ht="12.75" customHeight="1">
      <c r="A8" s="3" t="str">
        <f>R_1!$A$5</f>
        <v>Būves nosaukums: Daudzdzīvokļu dzīvojamās ēkas</v>
      </c>
      <c r="B8" s="3"/>
      <c r="C8" s="21"/>
      <c r="D8" s="21"/>
      <c r="E8" s="21"/>
      <c r="F8" s="21"/>
      <c r="G8" s="21"/>
      <c r="H8" s="21"/>
      <c r="I8" s="21"/>
    </row>
    <row r="9" spans="1:9" ht="12.75">
      <c r="A9" s="3" t="str">
        <f>R_1!$A$6</f>
        <v>Objekta adrese: bez adreses</v>
      </c>
      <c r="B9" s="3"/>
      <c r="C9" s="9"/>
      <c r="D9" s="9"/>
      <c r="E9" s="9"/>
      <c r="F9" s="9"/>
      <c r="G9" s="9"/>
      <c r="H9" s="9"/>
      <c r="I9" s="9"/>
    </row>
    <row r="10" spans="1:9" ht="12.75">
      <c r="A10" s="3" t="str">
        <f>R_1!$A$7</f>
        <v>Pasūtījuma Nr.: EM 2023/16</v>
      </c>
      <c r="B10" s="3"/>
      <c r="C10" s="22"/>
      <c r="D10" s="22"/>
      <c r="E10" s="22"/>
      <c r="F10" s="22"/>
      <c r="G10" s="22"/>
      <c r="H10" s="22"/>
      <c r="I10" s="22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6"/>
      <c r="C12" s="23" t="s">
        <v>19</v>
      </c>
      <c r="D12" s="23"/>
      <c r="E12" s="24">
        <f>E25</f>
        <v>2066.74</v>
      </c>
      <c r="F12" s="4"/>
      <c r="G12" s="4"/>
      <c r="H12" s="4"/>
      <c r="I12" s="4"/>
    </row>
    <row r="13" spans="1:9" ht="12.75">
      <c r="A13" s="6"/>
      <c r="B13" s="6"/>
      <c r="C13" s="23" t="s">
        <v>21</v>
      </c>
      <c r="D13" s="23"/>
      <c r="E13" s="24">
        <f>I21</f>
        <v>41.25</v>
      </c>
      <c r="F13" s="4"/>
      <c r="G13" s="4"/>
      <c r="H13" s="4"/>
      <c r="I13" s="4"/>
    </row>
    <row r="14" spans="1:9" s="38" customFormat="1" ht="12.75">
      <c r="A14" s="35"/>
      <c r="B14" s="35"/>
      <c r="C14" s="36"/>
      <c r="D14" s="36"/>
      <c r="E14" s="37"/>
      <c r="F14" s="25"/>
      <c r="G14" s="25"/>
      <c r="H14" s="25"/>
      <c r="I14" s="25"/>
    </row>
    <row r="15" spans="7:10" ht="12.75">
      <c r="G15" s="6"/>
      <c r="I15" s="14" t="str">
        <f>'Buvn.kopt. 1'!$C$14</f>
        <v>Tāme sastādīta 2023.gada 07.decembrī</v>
      </c>
      <c r="J15" s="40"/>
    </row>
    <row r="16" spans="1:10" ht="12.75" customHeight="1">
      <c r="A16" s="105" t="s">
        <v>4</v>
      </c>
      <c r="B16" s="103" t="s">
        <v>23</v>
      </c>
      <c r="C16" s="106" t="s">
        <v>49</v>
      </c>
      <c r="D16" s="107"/>
      <c r="E16" s="105" t="s">
        <v>36</v>
      </c>
      <c r="F16" s="102" t="s">
        <v>13</v>
      </c>
      <c r="G16" s="102"/>
      <c r="H16" s="102"/>
      <c r="I16" s="102"/>
      <c r="J16" s="58"/>
    </row>
    <row r="17" spans="1:10" s="25" customFormat="1" ht="45" customHeight="1">
      <c r="A17" s="105"/>
      <c r="B17" s="104"/>
      <c r="C17" s="108"/>
      <c r="D17" s="109"/>
      <c r="E17" s="105"/>
      <c r="F17" s="13" t="s">
        <v>33</v>
      </c>
      <c r="G17" s="13" t="s">
        <v>34</v>
      </c>
      <c r="H17" s="32" t="s">
        <v>35</v>
      </c>
      <c r="I17" s="32" t="s">
        <v>22</v>
      </c>
      <c r="J17" s="59"/>
    </row>
    <row r="18" spans="1:9" s="49" customFormat="1" ht="12.75">
      <c r="A18" s="45"/>
      <c r="B18" s="46"/>
      <c r="C18" s="46"/>
      <c r="D18" s="47"/>
      <c r="E18" s="45"/>
      <c r="F18" s="45"/>
      <c r="G18" s="45"/>
      <c r="H18" s="48"/>
      <c r="I18" s="48"/>
    </row>
    <row r="19" spans="1:10" s="49" customFormat="1" ht="12.75">
      <c r="A19" s="51">
        <v>1</v>
      </c>
      <c r="B19" s="51">
        <v>4.1</v>
      </c>
      <c r="C19" s="53" t="s">
        <v>61</v>
      </c>
      <c r="D19" s="54"/>
      <c r="E19" s="52">
        <f>F19+G19+H19</f>
        <v>1751.4699999999998</v>
      </c>
      <c r="F19" s="50">
        <f>'4.1_R2.2'!M20</f>
        <v>618.75</v>
      </c>
      <c r="G19" s="50">
        <f>'4.1_R2.2'!N20</f>
        <v>875.5699999999999</v>
      </c>
      <c r="H19" s="50">
        <f>'4.1_R2.2'!O20</f>
        <v>257.15</v>
      </c>
      <c r="I19" s="50">
        <f>'4.1_R2.2'!L20</f>
        <v>41.25</v>
      </c>
      <c r="J19" s="56"/>
    </row>
    <row r="20" spans="1:10" s="26" customFormat="1" ht="12.75">
      <c r="A20" s="39"/>
      <c r="B20" s="44"/>
      <c r="C20" s="42"/>
      <c r="D20" s="43"/>
      <c r="E20" s="41">
        <f>F20+G20+H20</f>
        <v>0</v>
      </c>
      <c r="F20" s="41"/>
      <c r="G20" s="41"/>
      <c r="H20" s="41"/>
      <c r="I20" s="41"/>
      <c r="J20" s="56"/>
    </row>
    <row r="21" spans="1:10" ht="12.75">
      <c r="A21" s="112" t="s">
        <v>0</v>
      </c>
      <c r="B21" s="112"/>
      <c r="C21" s="112"/>
      <c r="D21" s="27"/>
      <c r="E21" s="28">
        <f>SUM(E18:E20)</f>
        <v>1751.4699999999998</v>
      </c>
      <c r="F21" s="28">
        <f>SUM(F18:F20)</f>
        <v>618.75</v>
      </c>
      <c r="G21" s="28">
        <f>SUM(G18:G20)</f>
        <v>875.5699999999999</v>
      </c>
      <c r="H21" s="28">
        <f>SUM(H18:H20)</f>
        <v>257.15</v>
      </c>
      <c r="I21" s="28">
        <f>SUM(I18:I20)</f>
        <v>41.25</v>
      </c>
      <c r="J21" s="57"/>
    </row>
    <row r="22" spans="1:10" ht="12.75">
      <c r="A22" s="113" t="s">
        <v>14</v>
      </c>
      <c r="B22" s="113"/>
      <c r="C22" s="113"/>
      <c r="D22" s="10">
        <v>0.1</v>
      </c>
      <c r="E22" s="29">
        <f>ROUND(E21*D22,2)</f>
        <v>175.15</v>
      </c>
      <c r="J22" s="56"/>
    </row>
    <row r="23" spans="1:10" ht="12.75">
      <c r="A23" s="114" t="s">
        <v>15</v>
      </c>
      <c r="B23" s="114"/>
      <c r="C23" s="114"/>
      <c r="D23" s="30"/>
      <c r="E23" s="29">
        <f>ROUND(E22*0.05,2)</f>
        <v>8.76</v>
      </c>
      <c r="J23" s="56"/>
    </row>
    <row r="24" spans="1:10" ht="12.75">
      <c r="A24" s="115" t="s">
        <v>16</v>
      </c>
      <c r="B24" s="116"/>
      <c r="C24" s="117"/>
      <c r="D24" s="10">
        <v>0.08</v>
      </c>
      <c r="E24" s="29">
        <f>ROUND(E21*D24,2)</f>
        <v>140.12</v>
      </c>
      <c r="G24" s="60"/>
      <c r="J24" s="56"/>
    </row>
    <row r="25" spans="1:10" ht="12.75">
      <c r="A25" s="112" t="s">
        <v>17</v>
      </c>
      <c r="B25" s="112"/>
      <c r="C25" s="112"/>
      <c r="D25" s="27"/>
      <c r="E25" s="28">
        <f>E21+E22+E24</f>
        <v>2066.74</v>
      </c>
      <c r="G25" s="31"/>
      <c r="J25" s="57"/>
    </row>
    <row r="26" spans="1:3" s="15" customFormat="1" ht="12.75">
      <c r="A26" s="16"/>
      <c r="B26" s="16"/>
      <c r="C26" s="17"/>
    </row>
    <row r="27" spans="1:3" s="15" customFormat="1" ht="12.75">
      <c r="A27" s="16"/>
      <c r="B27" s="16"/>
      <c r="C27" s="17"/>
    </row>
    <row r="28" spans="1:3" s="15" customFormat="1" ht="12.75">
      <c r="A28" s="16"/>
      <c r="B28" s="16"/>
      <c r="C28" s="17"/>
    </row>
    <row r="29" spans="1:3" s="15" customFormat="1" ht="12.75">
      <c r="A29" s="1" t="str">
        <f>R_1!$A$25</f>
        <v>Sastādīja:  Mikus Dzudzilo, Sert.Nr. Sert.Nr. 20-7063</v>
      </c>
      <c r="B29" s="18"/>
      <c r="C29" s="19"/>
    </row>
    <row r="30" spans="1:6" s="11" customFormat="1" ht="12.75">
      <c r="A30" s="1"/>
      <c r="B30" s="12"/>
      <c r="C30" s="33"/>
      <c r="F30" s="20"/>
    </row>
    <row r="31" spans="1:3" s="11" customFormat="1" ht="12.75">
      <c r="A31" s="1"/>
      <c r="B31" s="12"/>
      <c r="C31" s="12"/>
    </row>
    <row r="32" spans="1:6" s="12" customFormat="1" ht="12.75">
      <c r="A32" s="34"/>
      <c r="D32" s="11"/>
      <c r="E32" s="11"/>
      <c r="F32" s="11"/>
    </row>
    <row r="33" spans="1:3" s="11" customFormat="1" ht="12.75">
      <c r="A33" s="1" t="str">
        <f>R_1!$A$29</f>
        <v>Pārbaudīja: </v>
      </c>
      <c r="B33" s="12"/>
      <c r="C33" s="12"/>
    </row>
    <row r="34" spans="1:3" s="11" customFormat="1" ht="12.75">
      <c r="A34" s="12"/>
      <c r="B34" s="12"/>
      <c r="C34" s="12"/>
    </row>
    <row r="35" spans="1:3" s="11" customFormat="1" ht="12.75">
      <c r="A35" s="12"/>
      <c r="B35" s="12"/>
      <c r="C35" s="12"/>
    </row>
    <row r="36" spans="1:3" s="11" customFormat="1" ht="12.75">
      <c r="A36" s="12"/>
      <c r="B36" s="12"/>
      <c r="C36" s="12"/>
    </row>
    <row r="37" spans="1:2" ht="12.75">
      <c r="A37" s="8"/>
      <c r="B37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7" spans="1:2" ht="12.75">
      <c r="A47" s="34"/>
      <c r="B47" s="34"/>
    </row>
  </sheetData>
  <sheetProtection/>
  <mergeCells count="13">
    <mergeCell ref="A21:C21"/>
    <mergeCell ref="A22:C22"/>
    <mergeCell ref="A23:C23"/>
    <mergeCell ref="A24:C24"/>
    <mergeCell ref="A25:C25"/>
    <mergeCell ref="A2:I2"/>
    <mergeCell ref="A3:I3"/>
    <mergeCell ref="A4:I4"/>
    <mergeCell ref="A16:A17"/>
    <mergeCell ref="B16:B17"/>
    <mergeCell ref="C16:D17"/>
    <mergeCell ref="E16:E17"/>
    <mergeCell ref="F16:I16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S31"/>
  <sheetViews>
    <sheetView view="pageBreakPreview" zoomScale="85" zoomScaleNormal="85" zoomScaleSheetLayoutView="85" zoomScalePageLayoutView="0" workbookViewId="0" topLeftCell="A1">
      <selection activeCell="J7" sqref="J7"/>
    </sheetView>
  </sheetViews>
  <sheetFormatPr defaultColWidth="9.140625" defaultRowHeight="12.75"/>
  <cols>
    <col min="1" max="1" width="4.57421875" style="174" customWidth="1"/>
    <col min="2" max="2" width="5.421875" style="174" customWidth="1"/>
    <col min="3" max="3" width="43.421875" style="174" customWidth="1"/>
    <col min="4" max="4" width="5.8515625" style="174" customWidth="1"/>
    <col min="5" max="5" width="7.8515625" style="174" customWidth="1"/>
    <col min="6" max="6" width="8.8515625" style="174" customWidth="1"/>
    <col min="7" max="7" width="8.7109375" style="174" customWidth="1"/>
    <col min="8" max="8" width="9.57421875" style="174" customWidth="1"/>
    <col min="9" max="9" width="10.140625" style="174" customWidth="1"/>
    <col min="10" max="10" width="10.421875" style="174" customWidth="1"/>
    <col min="11" max="11" width="10.00390625" style="174" customWidth="1"/>
    <col min="12" max="13" width="9.7109375" style="174" customWidth="1"/>
    <col min="14" max="14" width="11.140625" style="174" customWidth="1"/>
    <col min="15" max="15" width="9.00390625" style="174" customWidth="1"/>
    <col min="16" max="16" width="10.8515625" style="174" customWidth="1"/>
    <col min="17" max="17" width="9.421875" style="172" customWidth="1"/>
    <col min="18" max="18" width="9.140625" style="172" customWidth="1"/>
    <col min="19" max="19" width="11.00390625" style="174" customWidth="1"/>
    <col min="20" max="16384" width="9.140625" style="174" customWidth="1"/>
  </cols>
  <sheetData>
    <row r="1" spans="1:18" s="123" customFormat="1" ht="12.75">
      <c r="A1" s="120" t="s">
        <v>44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2"/>
    </row>
    <row r="2" spans="1:18" s="123" customFormat="1" ht="12.75">
      <c r="A2" s="124" t="s">
        <v>61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</row>
    <row r="3" spans="1:18" s="123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  <c r="R3" s="122"/>
    </row>
    <row r="4" spans="1:18" s="123" customFormat="1" ht="12.75">
      <c r="A4" s="126" t="str">
        <f>R_1!$A$4</f>
        <v>Objekta nosaukums: 316. un 318.sērijas ēku jumta konstrukciju mezglu tipveida pastiprināšanas risinājumi</v>
      </c>
      <c r="B4" s="126"/>
      <c r="C4" s="122"/>
      <c r="D4" s="127"/>
      <c r="E4" s="127"/>
      <c r="F4" s="127"/>
      <c r="G4" s="127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23" customFormat="1" ht="12.75">
      <c r="A5" s="126" t="str">
        <f>R_1!$A$5</f>
        <v>Būves nosaukums: Daudzdzīvokļu dzīvojamās ēkas</v>
      </c>
      <c r="B5" s="126"/>
      <c r="C5" s="122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23" customFormat="1" ht="12.75">
      <c r="A6" s="126" t="str">
        <f>R_1!$A$6</f>
        <v>Objekta adrese: bez adreses</v>
      </c>
      <c r="B6" s="126"/>
      <c r="C6" s="122"/>
      <c r="D6" s="127"/>
      <c r="E6" s="127"/>
      <c r="F6" s="127"/>
      <c r="G6" s="12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3" customFormat="1" ht="12.75">
      <c r="A7" s="126" t="str">
        <f>R_1!$A$7</f>
        <v>Pasūtījuma Nr.: EM 2023/16</v>
      </c>
      <c r="B7" s="126"/>
      <c r="C7" s="122"/>
      <c r="D7" s="127"/>
      <c r="E7" s="127"/>
      <c r="F7" s="127"/>
      <c r="G7" s="127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23" customFormat="1" ht="12.75">
      <c r="A8" s="126"/>
      <c r="B8" s="126"/>
      <c r="C8" s="122"/>
      <c r="D8" s="127"/>
      <c r="E8" s="127"/>
      <c r="F8" s="127"/>
      <c r="G8" s="127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23" customFormat="1" ht="12.75">
      <c r="A9" s="123" t="str">
        <f>R_1!$A$9</f>
        <v>Tāme sastādīta 2023.gada tirgus cenās pamatojoties uz būvprojektu</v>
      </c>
      <c r="C9" s="61"/>
      <c r="D9" s="127"/>
      <c r="H9" s="122"/>
      <c r="I9" s="122"/>
      <c r="J9" s="122"/>
      <c r="K9" s="128"/>
      <c r="L9" s="128"/>
      <c r="M9" s="129" t="s">
        <v>20</v>
      </c>
      <c r="N9" s="129"/>
      <c r="O9" s="130">
        <f>P20</f>
        <v>1751.47</v>
      </c>
      <c r="P9" s="131"/>
      <c r="Q9" s="122"/>
      <c r="R9" s="122"/>
    </row>
    <row r="10" spans="3:18" s="123" customFormat="1" ht="12.75">
      <c r="C10" s="61"/>
      <c r="D10" s="127"/>
      <c r="H10" s="122"/>
      <c r="I10" s="122"/>
      <c r="J10" s="122"/>
      <c r="K10" s="128"/>
      <c r="L10" s="128"/>
      <c r="M10" s="127"/>
      <c r="N10" s="127"/>
      <c r="O10" s="132"/>
      <c r="P10" s="133"/>
      <c r="Q10" s="122"/>
      <c r="R10" s="122"/>
    </row>
    <row r="11" spans="1:18" s="123" customFormat="1" ht="12.75">
      <c r="A11" s="126"/>
      <c r="B11" s="126"/>
      <c r="C11" s="126"/>
      <c r="D11" s="122"/>
      <c r="P11" s="127" t="str">
        <f>'Kops.1'!$I$15</f>
        <v>Tāme sastādīta 2023.gada 07.decembrī</v>
      </c>
      <c r="Q11" s="122"/>
      <c r="R11" s="122"/>
    </row>
    <row r="12" spans="1:18" s="123" customFormat="1" ht="12.75" customHeight="1">
      <c r="A12" s="134" t="s">
        <v>4</v>
      </c>
      <c r="B12" s="134" t="s">
        <v>24</v>
      </c>
      <c r="C12" s="135" t="s">
        <v>37</v>
      </c>
      <c r="D12" s="134" t="s">
        <v>1</v>
      </c>
      <c r="E12" s="136" t="s">
        <v>2</v>
      </c>
      <c r="F12" s="137" t="s">
        <v>5</v>
      </c>
      <c r="G12" s="138"/>
      <c r="H12" s="138"/>
      <c r="I12" s="138"/>
      <c r="J12" s="138"/>
      <c r="K12" s="139"/>
      <c r="L12" s="137" t="s">
        <v>3</v>
      </c>
      <c r="M12" s="138"/>
      <c r="N12" s="138"/>
      <c r="O12" s="138"/>
      <c r="P12" s="139"/>
      <c r="Q12" s="122"/>
      <c r="R12" s="122"/>
    </row>
    <row r="13" spans="1:18" s="123" customFormat="1" ht="58.5" customHeight="1">
      <c r="A13" s="140"/>
      <c r="B13" s="140"/>
      <c r="C13" s="141"/>
      <c r="D13" s="140"/>
      <c r="E13" s="136"/>
      <c r="F13" s="142" t="s">
        <v>25</v>
      </c>
      <c r="G13" s="142" t="s">
        <v>26</v>
      </c>
      <c r="H13" s="142" t="s">
        <v>33</v>
      </c>
      <c r="I13" s="142" t="s">
        <v>34</v>
      </c>
      <c r="J13" s="142" t="s">
        <v>35</v>
      </c>
      <c r="K13" s="142" t="s">
        <v>38</v>
      </c>
      <c r="L13" s="142" t="s">
        <v>27</v>
      </c>
      <c r="M13" s="142" t="s">
        <v>33</v>
      </c>
      <c r="N13" s="142" t="s">
        <v>34</v>
      </c>
      <c r="O13" s="142" t="s">
        <v>35</v>
      </c>
      <c r="P13" s="142" t="s">
        <v>39</v>
      </c>
      <c r="Q13" s="122"/>
      <c r="R13" s="122"/>
    </row>
    <row r="14" spans="1:18" s="151" customFormat="1" ht="25.5">
      <c r="A14" s="143"/>
      <c r="B14" s="143"/>
      <c r="C14" s="144" t="s">
        <v>63</v>
      </c>
      <c r="D14" s="145"/>
      <c r="E14" s="146"/>
      <c r="F14" s="146"/>
      <c r="G14" s="146"/>
      <c r="H14" s="147"/>
      <c r="I14" s="147"/>
      <c r="J14" s="147"/>
      <c r="K14" s="148">
        <f>ROUND(H14+I14+J14,2)</f>
        <v>0</v>
      </c>
      <c r="L14" s="148">
        <f>ROUND(F14*E14,2)</f>
        <v>0</v>
      </c>
      <c r="M14" s="149">
        <f>ROUND(H14*E14,2)</f>
        <v>0</v>
      </c>
      <c r="N14" s="149">
        <f>ROUND(I14*E14,2)</f>
        <v>0</v>
      </c>
      <c r="O14" s="149">
        <f>ROUND(J14*E14,2)</f>
        <v>0</v>
      </c>
      <c r="P14" s="148">
        <f>ROUND(M14+N14+O14,2)</f>
        <v>0</v>
      </c>
      <c r="Q14" s="150"/>
      <c r="R14" s="150"/>
    </row>
    <row r="15" spans="1:18" s="151" customFormat="1" ht="25.5">
      <c r="A15" s="143">
        <v>1</v>
      </c>
      <c r="B15" s="152"/>
      <c r="C15" s="153" t="s">
        <v>63</v>
      </c>
      <c r="D15" s="93" t="s">
        <v>64</v>
      </c>
      <c r="E15" s="94">
        <v>1</v>
      </c>
      <c r="F15" s="154">
        <v>11.67</v>
      </c>
      <c r="G15" s="155">
        <v>15</v>
      </c>
      <c r="H15" s="156">
        <f>ROUND(G15*F15,2)</f>
        <v>175.05</v>
      </c>
      <c r="I15" s="156">
        <v>228.57</v>
      </c>
      <c r="J15" s="156">
        <v>72.15</v>
      </c>
      <c r="K15" s="148">
        <f>ROUND(H15+I15+J15,2)</f>
        <v>475.77</v>
      </c>
      <c r="L15" s="148">
        <f>ROUND(F15*E15,2)</f>
        <v>11.67</v>
      </c>
      <c r="M15" s="149">
        <f>ROUND(H15*E15,2)</f>
        <v>175.05</v>
      </c>
      <c r="N15" s="149">
        <f>ROUND(I15*E15,2)</f>
        <v>228.57</v>
      </c>
      <c r="O15" s="149">
        <f>ROUND(J15*E15,2)</f>
        <v>72.15</v>
      </c>
      <c r="P15" s="148">
        <f>ROUND(M15+N15+O15,2)</f>
        <v>475.77</v>
      </c>
      <c r="Q15" s="150"/>
      <c r="R15" s="150"/>
    </row>
    <row r="16" spans="1:18" s="151" customFormat="1" ht="12.75">
      <c r="A16" s="143"/>
      <c r="B16" s="152"/>
      <c r="C16" s="157" t="s">
        <v>65</v>
      </c>
      <c r="D16" s="93"/>
      <c r="E16" s="94"/>
      <c r="F16" s="154"/>
      <c r="G16" s="155"/>
      <c r="H16" s="156">
        <f>ROUND(G16*F16,2)</f>
        <v>0</v>
      </c>
      <c r="I16" s="156"/>
      <c r="J16" s="156"/>
      <c r="K16" s="148">
        <f>ROUND(H16+I16+J16,2)</f>
        <v>0</v>
      </c>
      <c r="L16" s="148">
        <f>ROUND(F16*E16,2)</f>
        <v>0</v>
      </c>
      <c r="M16" s="149">
        <f>ROUND(H16*E16,2)</f>
        <v>0</v>
      </c>
      <c r="N16" s="149">
        <f>ROUND(I16*E16,2)</f>
        <v>0</v>
      </c>
      <c r="O16" s="149">
        <f>ROUND(J16*E16,2)</f>
        <v>0</v>
      </c>
      <c r="P16" s="148">
        <f>ROUND(M16+N16+O16,2)</f>
        <v>0</v>
      </c>
      <c r="Q16" s="150"/>
      <c r="R16" s="150"/>
    </row>
    <row r="17" spans="1:18" s="151" customFormat="1" ht="51">
      <c r="A17" s="143">
        <v>2</v>
      </c>
      <c r="B17" s="152"/>
      <c r="C17" s="153" t="s">
        <v>66</v>
      </c>
      <c r="D17" s="93" t="s">
        <v>67</v>
      </c>
      <c r="E17" s="94">
        <v>106</v>
      </c>
      <c r="F17" s="154">
        <v>0.23</v>
      </c>
      <c r="G17" s="155">
        <v>15</v>
      </c>
      <c r="H17" s="156">
        <f>ROUND(G17*F17,2)</f>
        <v>3.45</v>
      </c>
      <c r="I17" s="156">
        <v>5</v>
      </c>
      <c r="J17" s="156">
        <v>1.5</v>
      </c>
      <c r="K17" s="148">
        <f>ROUND(H17+I17+J17,2)</f>
        <v>9.95</v>
      </c>
      <c r="L17" s="148">
        <f>ROUND(F17*E17,2)</f>
        <v>24.38</v>
      </c>
      <c r="M17" s="149">
        <f>ROUND(H17*E17,2)</f>
        <v>365.7</v>
      </c>
      <c r="N17" s="149">
        <f>ROUND(I17*E17,2)</f>
        <v>530</v>
      </c>
      <c r="O17" s="149">
        <f>ROUND(J17*E17,2)</f>
        <v>159</v>
      </c>
      <c r="P17" s="148">
        <f>ROUND(M17+N17+O17,2)</f>
        <v>1054.7</v>
      </c>
      <c r="Q17" s="150"/>
      <c r="R17" s="150"/>
    </row>
    <row r="18" spans="1:19" s="159" customFormat="1" ht="38.25">
      <c r="A18" s="143">
        <v>3</v>
      </c>
      <c r="B18" s="152"/>
      <c r="C18" s="153" t="s">
        <v>68</v>
      </c>
      <c r="D18" s="158" t="s">
        <v>67</v>
      </c>
      <c r="E18" s="154">
        <v>26</v>
      </c>
      <c r="F18" s="154">
        <v>0.2</v>
      </c>
      <c r="G18" s="155">
        <v>15</v>
      </c>
      <c r="H18" s="156">
        <f>ROUND(G18*F18,2)</f>
        <v>3</v>
      </c>
      <c r="I18" s="156">
        <v>4.5</v>
      </c>
      <c r="J18" s="156">
        <v>1</v>
      </c>
      <c r="K18" s="148">
        <f>ROUND(H18+I18+J18,2)</f>
        <v>8.5</v>
      </c>
      <c r="L18" s="148">
        <f>ROUND(F18*E18,2)</f>
        <v>5.2</v>
      </c>
      <c r="M18" s="149">
        <f>ROUND(H18*E18,2)</f>
        <v>78</v>
      </c>
      <c r="N18" s="149">
        <f>ROUND(I18*E18,2)</f>
        <v>117</v>
      </c>
      <c r="O18" s="149">
        <f>ROUND(J18*E18,2)</f>
        <v>26</v>
      </c>
      <c r="P18" s="148">
        <f>ROUND(M18+N18+O18,2)</f>
        <v>221</v>
      </c>
      <c r="Q18" s="150"/>
      <c r="R18" s="150"/>
      <c r="S18" s="150"/>
    </row>
    <row r="19" spans="1:19" s="151" customFormat="1" ht="12.75">
      <c r="A19" s="152"/>
      <c r="B19" s="152"/>
      <c r="C19" s="55"/>
      <c r="D19" s="158"/>
      <c r="E19" s="119"/>
      <c r="F19" s="154"/>
      <c r="G19" s="155"/>
      <c r="H19" s="156"/>
      <c r="I19" s="160"/>
      <c r="J19" s="160"/>
      <c r="K19" s="148">
        <f>ROUND(H19+I19+J19,2)</f>
        <v>0</v>
      </c>
      <c r="L19" s="148">
        <f>ROUND(F19*E19,2)</f>
        <v>0</v>
      </c>
      <c r="M19" s="149">
        <f>ROUND(H19*E19,2)</f>
        <v>0</v>
      </c>
      <c r="N19" s="149">
        <f>ROUND(I19*E19,2)</f>
        <v>0</v>
      </c>
      <c r="O19" s="149">
        <f>ROUND(J19*E19,2)</f>
        <v>0</v>
      </c>
      <c r="P19" s="148">
        <f>ROUND(M19+N19+O19,2)</f>
        <v>0</v>
      </c>
      <c r="Q19" s="150"/>
      <c r="R19" s="150"/>
      <c r="S19" s="150"/>
    </row>
    <row r="20" spans="1:18" s="123" customFormat="1" ht="38.25" customHeight="1">
      <c r="A20" s="161"/>
      <c r="B20" s="161"/>
      <c r="C20" s="177" t="str">
        <f>R_1!$C$21</f>
        <v>Tiešās izmaksas kopā, t. sk. darba devēja sociālais nodoklis 23.59%</v>
      </c>
      <c r="D20" s="163"/>
      <c r="E20" s="164"/>
      <c r="F20" s="164"/>
      <c r="G20" s="164"/>
      <c r="H20" s="164"/>
      <c r="I20" s="164"/>
      <c r="J20" s="164"/>
      <c r="K20" s="165"/>
      <c r="L20" s="165">
        <f>SUM(L14:L19)</f>
        <v>41.25</v>
      </c>
      <c r="M20" s="165">
        <f>SUM(M14:M19)</f>
        <v>618.75</v>
      </c>
      <c r="N20" s="165">
        <f>SUM(N14:N19)</f>
        <v>875.5699999999999</v>
      </c>
      <c r="O20" s="165">
        <f>SUM(O14:O19)</f>
        <v>257.15</v>
      </c>
      <c r="P20" s="165">
        <f>SUM(P14:P19)</f>
        <v>1751.47</v>
      </c>
      <c r="Q20" s="122"/>
      <c r="R20" s="122"/>
    </row>
    <row r="21" spans="1:3" s="168" customFormat="1" ht="12.75">
      <c r="A21" s="166"/>
      <c r="B21" s="166"/>
      <c r="C21" s="167"/>
    </row>
    <row r="22" spans="1:15" s="168" customFormat="1" ht="12.75">
      <c r="A22" s="62"/>
      <c r="B22" s="61"/>
      <c r="C22" s="167"/>
      <c r="M22" s="169"/>
      <c r="N22" s="169"/>
      <c r="O22" s="169"/>
    </row>
    <row r="23" spans="1:15" s="168" customFormat="1" ht="12.75">
      <c r="A23" s="166"/>
      <c r="B23" s="166"/>
      <c r="C23" s="167"/>
      <c r="M23" s="169"/>
      <c r="N23" s="169"/>
      <c r="O23" s="169"/>
    </row>
    <row r="24" spans="1:3" s="168" customFormat="1" ht="12.75">
      <c r="A24" s="61" t="str">
        <f>R_1!$A$25</f>
        <v>Sastādīja:  Mikus Dzudzilo, Sert.Nr. Sert.Nr. 20-7063</v>
      </c>
      <c r="B24" s="170"/>
      <c r="C24" s="171"/>
    </row>
    <row r="25" spans="1:18" ht="12.75">
      <c r="A25" s="61"/>
      <c r="B25" s="172"/>
      <c r="C25" s="173"/>
      <c r="F25" s="175"/>
      <c r="Q25" s="174"/>
      <c r="R25" s="174"/>
    </row>
    <row r="26" spans="1:18" ht="12.75">
      <c r="A26" s="61"/>
      <c r="B26" s="172"/>
      <c r="C26" s="172"/>
      <c r="Q26" s="174"/>
      <c r="R26" s="174"/>
    </row>
    <row r="27" spans="1:6" s="172" customFormat="1" ht="12.75">
      <c r="A27" s="176"/>
      <c r="D27" s="174"/>
      <c r="E27" s="174"/>
      <c r="F27" s="174"/>
    </row>
    <row r="28" spans="1:18" ht="12.75">
      <c r="A28" s="61" t="str">
        <f>R_1!$A$29</f>
        <v>Pārbaudīja: </v>
      </c>
      <c r="B28" s="172"/>
      <c r="C28" s="172"/>
      <c r="Q28" s="174"/>
      <c r="R28" s="174"/>
    </row>
    <row r="29" spans="1:18" ht="12.75">
      <c r="A29" s="172"/>
      <c r="B29" s="172"/>
      <c r="C29" s="172"/>
      <c r="Q29" s="174"/>
      <c r="R29" s="174"/>
    </row>
    <row r="30" spans="1:18" ht="12.75">
      <c r="A30" s="172"/>
      <c r="B30" s="172"/>
      <c r="C30" s="172"/>
      <c r="Q30" s="174"/>
      <c r="R30" s="174"/>
    </row>
    <row r="31" spans="1:18" ht="12.75">
      <c r="A31" s="172"/>
      <c r="B31" s="172"/>
      <c r="C31" s="172"/>
      <c r="Q31" s="174"/>
      <c r="R31" s="174"/>
    </row>
  </sheetData>
  <sheetProtection/>
  <mergeCells count="11">
    <mergeCell ref="L12:P12"/>
    <mergeCell ref="C12:C13"/>
    <mergeCell ref="A1:P1"/>
    <mergeCell ref="A2:P2"/>
    <mergeCell ref="M9:N9"/>
    <mergeCell ref="O9:P9"/>
    <mergeCell ref="A12:A13"/>
    <mergeCell ref="B12:B13"/>
    <mergeCell ref="D12:D13"/>
    <mergeCell ref="E12:E13"/>
    <mergeCell ref="F12:K12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00000"/>
  </sheetPr>
  <dimension ref="A1:F28"/>
  <sheetViews>
    <sheetView view="pageBreakPreview" zoomScale="85" zoomScaleSheetLayoutView="85" zoomScalePageLayoutView="0" workbookViewId="0" topLeftCell="A1">
      <selection activeCell="F15" sqref="F15"/>
    </sheetView>
  </sheetViews>
  <sheetFormatPr defaultColWidth="11.28125" defaultRowHeight="12.75"/>
  <cols>
    <col min="1" max="1" width="10.421875" style="63" customWidth="1"/>
    <col min="2" max="2" width="55.00390625" style="63" customWidth="1"/>
    <col min="3" max="3" width="22.28125" style="63" customWidth="1"/>
    <col min="4" max="5" width="11.28125" style="64" customWidth="1"/>
    <col min="6" max="6" width="14.57421875" style="64" bestFit="1" customWidth="1"/>
    <col min="7" max="16384" width="11.28125" style="64" customWidth="1"/>
  </cols>
  <sheetData>
    <row r="1" ht="12.75">
      <c r="C1" s="63" t="s">
        <v>6</v>
      </c>
    </row>
    <row r="2" spans="1:3" ht="12.75">
      <c r="A2" s="96" t="s">
        <v>7</v>
      </c>
      <c r="B2" s="96"/>
      <c r="C2" s="96"/>
    </row>
    <row r="3" spans="1:3" ht="12.75">
      <c r="A3" s="96" t="s">
        <v>8</v>
      </c>
      <c r="B3" s="96"/>
      <c r="C3" s="96"/>
    </row>
    <row r="4" ht="12.75">
      <c r="C4" s="63" t="s">
        <v>9</v>
      </c>
    </row>
    <row r="5" spans="1:3" ht="12.75">
      <c r="A5" s="97" t="s">
        <v>48</v>
      </c>
      <c r="B5" s="96"/>
      <c r="C5" s="96"/>
    </row>
    <row r="6" spans="1:3" ht="12.75">
      <c r="A6" s="65"/>
      <c r="B6" s="65"/>
      <c r="C6" s="65"/>
    </row>
    <row r="7" spans="1:3" ht="12.75">
      <c r="A7" s="98" t="s">
        <v>28</v>
      </c>
      <c r="B7" s="98"/>
      <c r="C7" s="98"/>
    </row>
    <row r="8" spans="1:3" ht="12.75">
      <c r="A8" s="66"/>
      <c r="B8" s="66"/>
      <c r="C8" s="66"/>
    </row>
    <row r="9" spans="1:3" ht="12.75" customHeight="1">
      <c r="A9" s="3" t="str">
        <f>R_1!$A$4</f>
        <v>Objekta nosaukums: 316. un 318.sērijas ēku jumta konstrukciju mezglu tipveida pastiprināšanas risinājumi</v>
      </c>
      <c r="B9" s="3"/>
      <c r="C9" s="3"/>
    </row>
    <row r="10" spans="1:3" ht="12.75" customHeight="1">
      <c r="A10" s="3" t="str">
        <f>R_1!$A$5</f>
        <v>Būves nosaukums: Daudzdzīvokļu dzīvojamās ēkas</v>
      </c>
      <c r="B10" s="3"/>
      <c r="C10" s="3"/>
    </row>
    <row r="11" spans="1:3" ht="12.75">
      <c r="A11" s="3" t="str">
        <f>R_1!$A$6</f>
        <v>Objekta adrese: bez adreses</v>
      </c>
      <c r="B11" s="3"/>
      <c r="C11" s="3"/>
    </row>
    <row r="12" spans="1:3" ht="12.75">
      <c r="A12" s="3" t="str">
        <f>R_1!$A$7</f>
        <v>Pasūtījuma Nr.: EM 2023/16</v>
      </c>
      <c r="B12" s="3"/>
      <c r="C12" s="3"/>
    </row>
    <row r="13" ht="12.75">
      <c r="A13" s="67"/>
    </row>
    <row r="14" spans="1:3" ht="12.75">
      <c r="A14" s="67"/>
      <c r="C14" s="5" t="s">
        <v>52</v>
      </c>
    </row>
    <row r="15" spans="1:4" s="70" customFormat="1" ht="36" customHeight="1">
      <c r="A15" s="68" t="s">
        <v>4</v>
      </c>
      <c r="B15" s="68" t="s">
        <v>10</v>
      </c>
      <c r="C15" s="68" t="s">
        <v>18</v>
      </c>
      <c r="D15" s="69"/>
    </row>
    <row r="16" spans="1:3" s="70" customFormat="1" ht="12.75">
      <c r="A16" s="71">
        <v>1</v>
      </c>
      <c r="B16" s="95" t="s">
        <v>62</v>
      </c>
      <c r="C16" s="73">
        <f>'Kops.5'!E25</f>
        <v>999.2100000000003</v>
      </c>
    </row>
    <row r="17" spans="1:5" s="70" customFormat="1" ht="12.75">
      <c r="A17" s="74"/>
      <c r="B17" s="75" t="s">
        <v>0</v>
      </c>
      <c r="C17" s="76">
        <f>SUM(C16:C16)</f>
        <v>999.2100000000003</v>
      </c>
      <c r="D17" s="77"/>
      <c r="E17" s="78"/>
    </row>
    <row r="18" spans="1:3" s="70" customFormat="1" ht="9" customHeight="1">
      <c r="A18" s="79"/>
      <c r="B18" s="80"/>
      <c r="C18" s="81"/>
    </row>
    <row r="19" spans="1:3" s="70" customFormat="1" ht="6.75" customHeight="1">
      <c r="A19" s="82"/>
      <c r="B19" s="83"/>
      <c r="C19" s="84"/>
    </row>
    <row r="20" spans="1:6" s="70" customFormat="1" ht="12.75">
      <c r="A20" s="99" t="s">
        <v>11</v>
      </c>
      <c r="B20" s="99"/>
      <c r="C20" s="85">
        <f>ROUND(C17*0.21,2)</f>
        <v>209.83</v>
      </c>
      <c r="F20" s="86"/>
    </row>
    <row r="21" spans="1:3" s="70" customFormat="1" ht="12.75">
      <c r="A21" s="87"/>
      <c r="B21" s="87"/>
      <c r="C21" s="88"/>
    </row>
    <row r="22" spans="1:3" s="70" customFormat="1" ht="12.75">
      <c r="A22" s="87"/>
      <c r="B22" s="87"/>
      <c r="C22" s="88"/>
    </row>
    <row r="23" spans="1:3" s="70" customFormat="1" ht="12.75">
      <c r="A23" s="87"/>
      <c r="B23" s="87"/>
      <c r="C23" s="88"/>
    </row>
    <row r="24" spans="1:3" s="70" customFormat="1" ht="12.75">
      <c r="A24" s="1" t="str">
        <f>R_1!$A$25</f>
        <v>Sastādīja:  Mikus Dzudzilo, Sert.Nr. Sert.Nr. 20-7063</v>
      </c>
      <c r="B24" s="89"/>
      <c r="C24" s="90"/>
    </row>
    <row r="25" spans="1:6" ht="12.75">
      <c r="A25" s="1"/>
      <c r="C25" s="91"/>
      <c r="F25" s="92"/>
    </row>
    <row r="26" ht="12.75">
      <c r="A26" s="1"/>
    </row>
    <row r="27" spans="1:6" s="63" customFormat="1" ht="12.75">
      <c r="A27" s="34"/>
      <c r="D27" s="64"/>
      <c r="E27" s="64"/>
      <c r="F27" s="64"/>
    </row>
    <row r="28" ht="12.75">
      <c r="A28" s="1" t="str">
        <f>R_1!$A$29</f>
        <v>Pārbaudīja: </v>
      </c>
    </row>
  </sheetData>
  <sheetProtection/>
  <mergeCells count="5">
    <mergeCell ref="A2:C2"/>
    <mergeCell ref="A3:C3"/>
    <mergeCell ref="A5:C5"/>
    <mergeCell ref="A7:C7"/>
    <mergeCell ref="A20:B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</sheetPr>
  <dimension ref="A2:J47"/>
  <sheetViews>
    <sheetView view="pageBreakPreview" zoomScale="85" zoomScaleSheetLayoutView="85" zoomScalePageLayoutView="0" workbookViewId="0" topLeftCell="A1">
      <selection activeCell="G27" sqref="G27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00" t="s">
        <v>45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0" t="s">
        <v>62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R_1!$A$4</f>
        <v>Objekta nosaukums: 316. un 318.sērijas ēku jumta konstrukciju mezglu tipveida pastiprināšanas risinājumi</v>
      </c>
      <c r="B7" s="3"/>
      <c r="C7" s="21"/>
      <c r="D7" s="21"/>
      <c r="E7" s="21"/>
      <c r="F7" s="21"/>
      <c r="G7" s="21"/>
      <c r="H7" s="21"/>
      <c r="I7" s="21"/>
    </row>
    <row r="8" spans="1:9" ht="12.75" customHeight="1">
      <c r="A8" s="3" t="str">
        <f>R_1!$A$5</f>
        <v>Būves nosaukums: Daudzdzīvokļu dzīvojamās ēkas</v>
      </c>
      <c r="B8" s="3"/>
      <c r="C8" s="21"/>
      <c r="D8" s="21"/>
      <c r="E8" s="21"/>
      <c r="F8" s="21"/>
      <c r="G8" s="21"/>
      <c r="H8" s="21"/>
      <c r="I8" s="21"/>
    </row>
    <row r="9" spans="1:9" ht="12.75">
      <c r="A9" s="3" t="str">
        <f>R_1!$A$6</f>
        <v>Objekta adrese: bez adreses</v>
      </c>
      <c r="B9" s="3"/>
      <c r="C9" s="9"/>
      <c r="D9" s="9"/>
      <c r="E9" s="9"/>
      <c r="F9" s="9"/>
      <c r="G9" s="9"/>
      <c r="H9" s="9"/>
      <c r="I9" s="9"/>
    </row>
    <row r="10" spans="1:9" ht="12.75">
      <c r="A10" s="3" t="str">
        <f>R_1!$A$7</f>
        <v>Pasūtījuma Nr.: EM 2023/16</v>
      </c>
      <c r="B10" s="3"/>
      <c r="C10" s="22"/>
      <c r="D10" s="22"/>
      <c r="E10" s="22"/>
      <c r="F10" s="22"/>
      <c r="G10" s="22"/>
      <c r="H10" s="22"/>
      <c r="I10" s="22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6"/>
      <c r="C12" s="23" t="s">
        <v>19</v>
      </c>
      <c r="D12" s="23"/>
      <c r="E12" s="24">
        <f>E25</f>
        <v>999.2100000000003</v>
      </c>
      <c r="F12" s="4"/>
      <c r="G12" s="4"/>
      <c r="H12" s="4"/>
      <c r="I12" s="4"/>
    </row>
    <row r="13" spans="1:9" ht="12.75">
      <c r="A13" s="6"/>
      <c r="B13" s="6"/>
      <c r="C13" s="23" t="s">
        <v>21</v>
      </c>
      <c r="D13" s="23"/>
      <c r="E13" s="24">
        <f>I21</f>
        <v>20.64</v>
      </c>
      <c r="F13" s="4"/>
      <c r="G13" s="4"/>
      <c r="H13" s="4"/>
      <c r="I13" s="4"/>
    </row>
    <row r="14" spans="1:9" s="38" customFormat="1" ht="12.75">
      <c r="A14" s="35"/>
      <c r="B14" s="35"/>
      <c r="C14" s="36"/>
      <c r="D14" s="36"/>
      <c r="E14" s="37"/>
      <c r="F14" s="25"/>
      <c r="G14" s="25"/>
      <c r="H14" s="25"/>
      <c r="I14" s="25"/>
    </row>
    <row r="15" spans="7:10" ht="12.75">
      <c r="G15" s="6"/>
      <c r="I15" s="14" t="str">
        <f>'Buvn.kopt. 1'!$C$14</f>
        <v>Tāme sastādīta 2023.gada 07.decembrī</v>
      </c>
      <c r="J15" s="40"/>
    </row>
    <row r="16" spans="1:10" ht="12.75" customHeight="1">
      <c r="A16" s="105" t="s">
        <v>4</v>
      </c>
      <c r="B16" s="103" t="s">
        <v>23</v>
      </c>
      <c r="C16" s="106" t="s">
        <v>49</v>
      </c>
      <c r="D16" s="107"/>
      <c r="E16" s="105" t="s">
        <v>36</v>
      </c>
      <c r="F16" s="102" t="s">
        <v>13</v>
      </c>
      <c r="G16" s="102"/>
      <c r="H16" s="102"/>
      <c r="I16" s="102"/>
      <c r="J16" s="58"/>
    </row>
    <row r="17" spans="1:10" s="25" customFormat="1" ht="45" customHeight="1">
      <c r="A17" s="105"/>
      <c r="B17" s="104"/>
      <c r="C17" s="108"/>
      <c r="D17" s="109"/>
      <c r="E17" s="105"/>
      <c r="F17" s="13" t="s">
        <v>33</v>
      </c>
      <c r="G17" s="13" t="s">
        <v>34</v>
      </c>
      <c r="H17" s="32" t="s">
        <v>35</v>
      </c>
      <c r="I17" s="32" t="s">
        <v>22</v>
      </c>
      <c r="J17" s="59"/>
    </row>
    <row r="18" spans="1:9" s="49" customFormat="1" ht="12.75">
      <c r="A18" s="45"/>
      <c r="B18" s="46"/>
      <c r="C18" s="46"/>
      <c r="D18" s="47"/>
      <c r="E18" s="45"/>
      <c r="F18" s="45"/>
      <c r="G18" s="45"/>
      <c r="H18" s="48"/>
      <c r="I18" s="48"/>
    </row>
    <row r="19" spans="1:10" s="49" customFormat="1" ht="12.75">
      <c r="A19" s="51">
        <v>1</v>
      </c>
      <c r="B19" s="51">
        <v>5.1</v>
      </c>
      <c r="C19" s="53" t="s">
        <v>62</v>
      </c>
      <c r="D19" s="54"/>
      <c r="E19" s="52">
        <f>F19+G19+H19</f>
        <v>846.7900000000002</v>
      </c>
      <c r="F19" s="50">
        <f>'5.1_R3'!M23</f>
        <v>309.53000000000003</v>
      </c>
      <c r="G19" s="50">
        <f>'5.1_R3'!N23</f>
        <v>420.81000000000006</v>
      </c>
      <c r="H19" s="50">
        <f>'5.1_R3'!O23</f>
        <v>116.45</v>
      </c>
      <c r="I19" s="50">
        <f>'5.1_R3'!L23</f>
        <v>20.64</v>
      </c>
      <c r="J19" s="56"/>
    </row>
    <row r="20" spans="1:10" s="26" customFormat="1" ht="12.75">
      <c r="A20" s="39"/>
      <c r="B20" s="44"/>
      <c r="C20" s="42"/>
      <c r="D20" s="43"/>
      <c r="E20" s="41">
        <f>F20+G20+H20</f>
        <v>0</v>
      </c>
      <c r="F20" s="41"/>
      <c r="G20" s="41"/>
      <c r="H20" s="41"/>
      <c r="I20" s="41"/>
      <c r="J20" s="56"/>
    </row>
    <row r="21" spans="1:10" ht="12.75">
      <c r="A21" s="112" t="s">
        <v>0</v>
      </c>
      <c r="B21" s="112"/>
      <c r="C21" s="112"/>
      <c r="D21" s="27"/>
      <c r="E21" s="28">
        <f>SUM(E18:E20)</f>
        <v>846.7900000000002</v>
      </c>
      <c r="F21" s="28">
        <f>SUM(F18:F20)</f>
        <v>309.53000000000003</v>
      </c>
      <c r="G21" s="28">
        <f>SUM(G18:G20)</f>
        <v>420.81000000000006</v>
      </c>
      <c r="H21" s="28">
        <f>SUM(H18:H20)</f>
        <v>116.45</v>
      </c>
      <c r="I21" s="28">
        <f>SUM(I18:I20)</f>
        <v>20.64</v>
      </c>
      <c r="J21" s="57"/>
    </row>
    <row r="22" spans="1:10" ht="12.75">
      <c r="A22" s="113" t="s">
        <v>14</v>
      </c>
      <c r="B22" s="113"/>
      <c r="C22" s="113"/>
      <c r="D22" s="10">
        <v>0.1</v>
      </c>
      <c r="E22" s="29">
        <f>ROUND(E21*D22,2)</f>
        <v>84.68</v>
      </c>
      <c r="J22" s="56"/>
    </row>
    <row r="23" spans="1:10" ht="12.75">
      <c r="A23" s="114" t="s">
        <v>15</v>
      </c>
      <c r="B23" s="114"/>
      <c r="C23" s="114"/>
      <c r="D23" s="30"/>
      <c r="E23" s="29">
        <f>ROUND(E22*0.05,2)</f>
        <v>4.23</v>
      </c>
      <c r="J23" s="56"/>
    </row>
    <row r="24" spans="1:10" ht="12.75">
      <c r="A24" s="115" t="s">
        <v>16</v>
      </c>
      <c r="B24" s="116"/>
      <c r="C24" s="117"/>
      <c r="D24" s="10">
        <v>0.08</v>
      </c>
      <c r="E24" s="29">
        <f>ROUND(E21*D24,2)</f>
        <v>67.74</v>
      </c>
      <c r="G24" s="60"/>
      <c r="J24" s="56"/>
    </row>
    <row r="25" spans="1:10" ht="12.75">
      <c r="A25" s="112" t="s">
        <v>17</v>
      </c>
      <c r="B25" s="112"/>
      <c r="C25" s="112"/>
      <c r="D25" s="27"/>
      <c r="E25" s="28">
        <f>E21+E22+E24</f>
        <v>999.2100000000003</v>
      </c>
      <c r="G25" s="31"/>
      <c r="J25" s="57"/>
    </row>
    <row r="26" spans="1:3" s="15" customFormat="1" ht="12.75">
      <c r="A26" s="16"/>
      <c r="B26" s="16"/>
      <c r="C26" s="17"/>
    </row>
    <row r="27" spans="1:3" s="15" customFormat="1" ht="12.75">
      <c r="A27" s="16"/>
      <c r="B27" s="16"/>
      <c r="C27" s="17"/>
    </row>
    <row r="28" spans="1:3" s="15" customFormat="1" ht="12.75">
      <c r="A28" s="16"/>
      <c r="B28" s="16"/>
      <c r="C28" s="17"/>
    </row>
    <row r="29" spans="1:3" s="15" customFormat="1" ht="12.75">
      <c r="A29" s="1" t="str">
        <f>R_1!$A$25</f>
        <v>Sastādīja:  Mikus Dzudzilo, Sert.Nr. Sert.Nr. 20-7063</v>
      </c>
      <c r="B29" s="18"/>
      <c r="C29" s="19"/>
    </row>
    <row r="30" spans="1:6" s="11" customFormat="1" ht="12.75">
      <c r="A30" s="1"/>
      <c r="B30" s="12"/>
      <c r="C30" s="33"/>
      <c r="F30" s="20"/>
    </row>
    <row r="31" spans="1:3" s="11" customFormat="1" ht="12.75">
      <c r="A31" s="1"/>
      <c r="B31" s="12"/>
      <c r="C31" s="12"/>
    </row>
    <row r="32" spans="1:6" s="12" customFormat="1" ht="12.75">
      <c r="A32" s="34"/>
      <c r="D32" s="11"/>
      <c r="E32" s="11"/>
      <c r="F32" s="11"/>
    </row>
    <row r="33" spans="1:3" s="11" customFormat="1" ht="12.75">
      <c r="A33" s="1" t="str">
        <f>R_1!$A$29</f>
        <v>Pārbaudīja: </v>
      </c>
      <c r="B33" s="12"/>
      <c r="C33" s="12"/>
    </row>
    <row r="34" spans="1:3" s="11" customFormat="1" ht="12.75">
      <c r="A34" s="12"/>
      <c r="B34" s="12"/>
      <c r="C34" s="12"/>
    </row>
    <row r="35" spans="1:3" s="11" customFormat="1" ht="12.75">
      <c r="A35" s="12"/>
      <c r="B35" s="12"/>
      <c r="C35" s="12"/>
    </row>
    <row r="36" spans="1:3" s="11" customFormat="1" ht="12.75">
      <c r="A36" s="12"/>
      <c r="B36" s="12"/>
      <c r="C36" s="12"/>
    </row>
    <row r="37" spans="1:2" ht="12.75">
      <c r="A37" s="8"/>
      <c r="B37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7" spans="1:2" ht="12.75">
      <c r="A47" s="34"/>
      <c r="B47" s="34"/>
    </row>
  </sheetData>
  <sheetProtection/>
  <mergeCells count="13">
    <mergeCell ref="C16:D17"/>
    <mergeCell ref="E16:E17"/>
    <mergeCell ref="F16:I16"/>
    <mergeCell ref="A21:C21"/>
    <mergeCell ref="A22:C22"/>
    <mergeCell ref="A23:C23"/>
    <mergeCell ref="A24:C24"/>
    <mergeCell ref="A25:C25"/>
    <mergeCell ref="A2:I2"/>
    <mergeCell ref="A3:I3"/>
    <mergeCell ref="A4:I4"/>
    <mergeCell ref="A16:A17"/>
    <mergeCell ref="B16:B1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</sheetPr>
  <dimension ref="A1:S34"/>
  <sheetViews>
    <sheetView view="pageBreakPreview" zoomScale="85" zoomScaleNormal="85" zoomScaleSheetLayoutView="85" zoomScalePageLayoutView="0" workbookViewId="0" topLeftCell="A1">
      <selection activeCell="I9" sqref="I9"/>
    </sheetView>
  </sheetViews>
  <sheetFormatPr defaultColWidth="9.140625" defaultRowHeight="12.75"/>
  <cols>
    <col min="1" max="1" width="4.57421875" style="174" customWidth="1"/>
    <col min="2" max="2" width="5.421875" style="174" customWidth="1"/>
    <col min="3" max="3" width="42.00390625" style="174" customWidth="1"/>
    <col min="4" max="4" width="5.8515625" style="174" customWidth="1"/>
    <col min="5" max="5" width="7.8515625" style="174" customWidth="1"/>
    <col min="6" max="6" width="8.8515625" style="174" customWidth="1"/>
    <col min="7" max="7" width="8.7109375" style="174" customWidth="1"/>
    <col min="8" max="8" width="9.57421875" style="174" customWidth="1"/>
    <col min="9" max="9" width="10.140625" style="174" customWidth="1"/>
    <col min="10" max="10" width="10.421875" style="174" customWidth="1"/>
    <col min="11" max="11" width="10.00390625" style="174" customWidth="1"/>
    <col min="12" max="12" width="9.7109375" style="174" customWidth="1"/>
    <col min="13" max="13" width="10.8515625" style="174" customWidth="1"/>
    <col min="14" max="14" width="11.57421875" style="174" customWidth="1"/>
    <col min="15" max="15" width="10.57421875" style="174" customWidth="1"/>
    <col min="16" max="16" width="12.00390625" style="174" customWidth="1"/>
    <col min="17" max="17" width="9.421875" style="172" customWidth="1"/>
    <col min="18" max="18" width="9.140625" style="172" customWidth="1"/>
    <col min="19" max="19" width="11.00390625" style="174" customWidth="1"/>
    <col min="20" max="16384" width="9.140625" style="174" customWidth="1"/>
  </cols>
  <sheetData>
    <row r="1" spans="1:18" s="123" customFormat="1" ht="12.75">
      <c r="A1" s="120" t="s">
        <v>46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2"/>
    </row>
    <row r="2" spans="1:18" s="123" customFormat="1" ht="12.75">
      <c r="A2" s="124" t="s">
        <v>62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</row>
    <row r="3" spans="1:18" s="123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  <c r="R3" s="122"/>
    </row>
    <row r="4" spans="1:18" s="123" customFormat="1" ht="12.75">
      <c r="A4" s="126" t="str">
        <f>R_1!$A$4</f>
        <v>Objekta nosaukums: 316. un 318.sērijas ēku jumta konstrukciju mezglu tipveida pastiprināšanas risinājumi</v>
      </c>
      <c r="B4" s="126"/>
      <c r="C4" s="122"/>
      <c r="D4" s="127"/>
      <c r="E4" s="127"/>
      <c r="F4" s="127"/>
      <c r="G4" s="127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23" customFormat="1" ht="12.75">
      <c r="A5" s="126" t="str">
        <f>R_1!$A$5</f>
        <v>Būves nosaukums: Daudzdzīvokļu dzīvojamās ēkas</v>
      </c>
      <c r="B5" s="126"/>
      <c r="C5" s="122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23" customFormat="1" ht="12.75">
      <c r="A6" s="126" t="str">
        <f>R_1!$A$6</f>
        <v>Objekta adrese: bez adreses</v>
      </c>
      <c r="B6" s="126"/>
      <c r="C6" s="122"/>
      <c r="D6" s="127"/>
      <c r="E6" s="127"/>
      <c r="F6" s="127"/>
      <c r="G6" s="12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3" customFormat="1" ht="12.75">
      <c r="A7" s="126" t="str">
        <f>R_1!$A$7</f>
        <v>Pasūtījuma Nr.: EM 2023/16</v>
      </c>
      <c r="B7" s="126"/>
      <c r="C7" s="122"/>
      <c r="D7" s="127"/>
      <c r="E7" s="127"/>
      <c r="F7" s="127"/>
      <c r="G7" s="127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23" customFormat="1" ht="12.75">
      <c r="A8" s="126"/>
      <c r="B8" s="126"/>
      <c r="C8" s="122"/>
      <c r="D8" s="127"/>
      <c r="E8" s="127"/>
      <c r="F8" s="127"/>
      <c r="G8" s="127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23" customFormat="1" ht="12.75">
      <c r="A9" s="123" t="str">
        <f>R_1!$A$9</f>
        <v>Tāme sastādīta 2023.gada tirgus cenās pamatojoties uz būvprojektu</v>
      </c>
      <c r="C9" s="61"/>
      <c r="D9" s="127"/>
      <c r="H9" s="122"/>
      <c r="I9" s="122"/>
      <c r="J9" s="122"/>
      <c r="K9" s="128"/>
      <c r="L9" s="128"/>
      <c r="M9" s="129" t="s">
        <v>20</v>
      </c>
      <c r="N9" s="129"/>
      <c r="O9" s="130">
        <f>P23</f>
        <v>846.7900000000001</v>
      </c>
      <c r="P9" s="131"/>
      <c r="Q9" s="122"/>
      <c r="R9" s="122"/>
    </row>
    <row r="10" spans="3:18" s="123" customFormat="1" ht="12.75">
      <c r="C10" s="61"/>
      <c r="D10" s="127"/>
      <c r="H10" s="122"/>
      <c r="I10" s="122"/>
      <c r="J10" s="122"/>
      <c r="K10" s="128"/>
      <c r="L10" s="128"/>
      <c r="M10" s="127"/>
      <c r="N10" s="127"/>
      <c r="O10" s="132"/>
      <c r="P10" s="133"/>
      <c r="Q10" s="122"/>
      <c r="R10" s="122"/>
    </row>
    <row r="11" spans="1:18" s="123" customFormat="1" ht="12.75">
      <c r="A11" s="126"/>
      <c r="B11" s="126"/>
      <c r="C11" s="126"/>
      <c r="D11" s="122"/>
      <c r="P11" s="127" t="str">
        <f>'Kops.1'!$I$15</f>
        <v>Tāme sastādīta 2023.gada 07.decembrī</v>
      </c>
      <c r="Q11" s="122"/>
      <c r="R11" s="122"/>
    </row>
    <row r="12" spans="1:18" s="123" customFormat="1" ht="12.75" customHeight="1">
      <c r="A12" s="134" t="s">
        <v>4</v>
      </c>
      <c r="B12" s="134" t="s">
        <v>24</v>
      </c>
      <c r="C12" s="135" t="s">
        <v>37</v>
      </c>
      <c r="D12" s="134" t="s">
        <v>1</v>
      </c>
      <c r="E12" s="136" t="s">
        <v>2</v>
      </c>
      <c r="F12" s="137" t="s">
        <v>5</v>
      </c>
      <c r="G12" s="138"/>
      <c r="H12" s="138"/>
      <c r="I12" s="138"/>
      <c r="J12" s="138"/>
      <c r="K12" s="139"/>
      <c r="L12" s="137" t="s">
        <v>3</v>
      </c>
      <c r="M12" s="138"/>
      <c r="N12" s="138"/>
      <c r="O12" s="138"/>
      <c r="P12" s="139"/>
      <c r="Q12" s="122"/>
      <c r="R12" s="122"/>
    </row>
    <row r="13" spans="1:18" s="123" customFormat="1" ht="58.5" customHeight="1">
      <c r="A13" s="140"/>
      <c r="B13" s="140"/>
      <c r="C13" s="141"/>
      <c r="D13" s="140"/>
      <c r="E13" s="136"/>
      <c r="F13" s="142" t="s">
        <v>25</v>
      </c>
      <c r="G13" s="142" t="s">
        <v>26</v>
      </c>
      <c r="H13" s="142" t="s">
        <v>33</v>
      </c>
      <c r="I13" s="142" t="s">
        <v>34</v>
      </c>
      <c r="J13" s="142" t="s">
        <v>35</v>
      </c>
      <c r="K13" s="142" t="s">
        <v>38</v>
      </c>
      <c r="L13" s="142" t="s">
        <v>27</v>
      </c>
      <c r="M13" s="142" t="s">
        <v>33</v>
      </c>
      <c r="N13" s="142" t="s">
        <v>34</v>
      </c>
      <c r="O13" s="142" t="s">
        <v>35</v>
      </c>
      <c r="P13" s="142" t="s">
        <v>39</v>
      </c>
      <c r="Q13" s="122"/>
      <c r="R13" s="122"/>
    </row>
    <row r="14" spans="1:18" s="151" customFormat="1" ht="25.5">
      <c r="A14" s="143"/>
      <c r="B14" s="143"/>
      <c r="C14" s="144" t="s">
        <v>63</v>
      </c>
      <c r="D14" s="145"/>
      <c r="E14" s="146"/>
      <c r="F14" s="146"/>
      <c r="G14" s="146"/>
      <c r="H14" s="147"/>
      <c r="I14" s="147"/>
      <c r="J14" s="147"/>
      <c r="K14" s="148">
        <f>ROUND(H14+I14+J14,2)</f>
        <v>0</v>
      </c>
      <c r="L14" s="148">
        <f>ROUND(F14*E14,2)</f>
        <v>0</v>
      </c>
      <c r="M14" s="149">
        <f>ROUND(H14*E14,2)</f>
        <v>0</v>
      </c>
      <c r="N14" s="149">
        <f>ROUND(I14*E14,2)</f>
        <v>0</v>
      </c>
      <c r="O14" s="149">
        <f>ROUND(J14*E14,2)</f>
        <v>0</v>
      </c>
      <c r="P14" s="148">
        <f>ROUND(M14+N14+O14,2)</f>
        <v>0</v>
      </c>
      <c r="Q14" s="150"/>
      <c r="R14" s="150"/>
    </row>
    <row r="15" spans="1:18" s="151" customFormat="1" ht="25.5">
      <c r="A15" s="143">
        <v>1</v>
      </c>
      <c r="B15" s="152"/>
      <c r="C15" s="153" t="s">
        <v>63</v>
      </c>
      <c r="D15" s="93" t="s">
        <v>64</v>
      </c>
      <c r="E15" s="94">
        <v>1</v>
      </c>
      <c r="F15" s="154">
        <v>5.79</v>
      </c>
      <c r="G15" s="155">
        <v>15</v>
      </c>
      <c r="H15" s="156">
        <f>ROUND(G15*F15,2)</f>
        <v>86.85</v>
      </c>
      <c r="I15" s="156">
        <v>110.43</v>
      </c>
      <c r="J15" s="156">
        <v>32.67</v>
      </c>
      <c r="K15" s="148">
        <f>ROUND(H15+I15+J15,2)</f>
        <v>229.95</v>
      </c>
      <c r="L15" s="148">
        <f>ROUND(F15*E15,2)</f>
        <v>5.79</v>
      </c>
      <c r="M15" s="149">
        <f>ROUND(H15*E15,2)</f>
        <v>86.85</v>
      </c>
      <c r="N15" s="149">
        <f>ROUND(I15*E15,2)</f>
        <v>110.43</v>
      </c>
      <c r="O15" s="149">
        <f>ROUND(J15*E15,2)</f>
        <v>32.67</v>
      </c>
      <c r="P15" s="148">
        <f>ROUND(M15+N15+O15,2)</f>
        <v>229.95</v>
      </c>
      <c r="Q15" s="150"/>
      <c r="R15" s="150"/>
    </row>
    <row r="16" spans="1:18" s="151" customFormat="1" ht="12.75">
      <c r="A16" s="143"/>
      <c r="B16" s="152"/>
      <c r="C16" s="157" t="s">
        <v>65</v>
      </c>
      <c r="D16" s="93"/>
      <c r="E16" s="94"/>
      <c r="F16" s="154"/>
      <c r="G16" s="155"/>
      <c r="H16" s="156">
        <f>ROUND(G16*F16,2)</f>
        <v>0</v>
      </c>
      <c r="I16" s="156"/>
      <c r="J16" s="156"/>
      <c r="K16" s="148">
        <f>ROUND(H16+I16+J16,2)</f>
        <v>0</v>
      </c>
      <c r="L16" s="148">
        <f>ROUND(F16*E16,2)</f>
        <v>0</v>
      </c>
      <c r="M16" s="149">
        <f>ROUND(H16*E16,2)</f>
        <v>0</v>
      </c>
      <c r="N16" s="149">
        <f>ROUND(I16*E16,2)</f>
        <v>0</v>
      </c>
      <c r="O16" s="149">
        <f>ROUND(J16*E16,2)</f>
        <v>0</v>
      </c>
      <c r="P16" s="148">
        <f>ROUND(M16+N16+O16,2)</f>
        <v>0</v>
      </c>
      <c r="Q16" s="150"/>
      <c r="R16" s="150"/>
    </row>
    <row r="17" spans="1:18" s="151" customFormat="1" ht="63.75">
      <c r="A17" s="143">
        <v>2</v>
      </c>
      <c r="B17" s="152"/>
      <c r="C17" s="153" t="s">
        <v>66</v>
      </c>
      <c r="D17" s="93" t="s">
        <v>67</v>
      </c>
      <c r="E17" s="94">
        <v>45</v>
      </c>
      <c r="F17" s="154">
        <v>0.23</v>
      </c>
      <c r="G17" s="155">
        <v>15</v>
      </c>
      <c r="H17" s="156">
        <f>ROUND(G17*F17,2)</f>
        <v>3.45</v>
      </c>
      <c r="I17" s="156">
        <v>5</v>
      </c>
      <c r="J17" s="156">
        <v>1.5</v>
      </c>
      <c r="K17" s="148">
        <f>ROUND(H17+I17+J17,2)</f>
        <v>9.95</v>
      </c>
      <c r="L17" s="148">
        <f>ROUND(F17*E17,2)</f>
        <v>10.35</v>
      </c>
      <c r="M17" s="149">
        <f>ROUND(H17*E17,2)</f>
        <v>155.25</v>
      </c>
      <c r="N17" s="149">
        <f>ROUND(I17*E17,2)</f>
        <v>225</v>
      </c>
      <c r="O17" s="149">
        <f>ROUND(J17*E17,2)</f>
        <v>67.5</v>
      </c>
      <c r="P17" s="148">
        <f>ROUND(M17+N17+O17,2)</f>
        <v>447.75</v>
      </c>
      <c r="Q17" s="150"/>
      <c r="R17" s="150"/>
    </row>
    <row r="18" spans="1:19" s="159" customFormat="1" ht="38.25">
      <c r="A18" s="143">
        <v>3</v>
      </c>
      <c r="B18" s="152"/>
      <c r="C18" s="153" t="s">
        <v>68</v>
      </c>
      <c r="D18" s="158" t="s">
        <v>67</v>
      </c>
      <c r="E18" s="154">
        <v>14</v>
      </c>
      <c r="F18" s="154">
        <v>0.2</v>
      </c>
      <c r="G18" s="155">
        <v>15</v>
      </c>
      <c r="H18" s="156">
        <f>ROUND(G18*F18,2)</f>
        <v>3</v>
      </c>
      <c r="I18" s="156">
        <v>4.5</v>
      </c>
      <c r="J18" s="156">
        <v>1</v>
      </c>
      <c r="K18" s="148">
        <f>ROUND(H18+I18+J18,2)</f>
        <v>8.5</v>
      </c>
      <c r="L18" s="148">
        <f>ROUND(F18*E18,2)</f>
        <v>2.8</v>
      </c>
      <c r="M18" s="149">
        <f>ROUND(H18*E18,2)</f>
        <v>42</v>
      </c>
      <c r="N18" s="149">
        <f>ROUND(I18*E18,2)</f>
        <v>63</v>
      </c>
      <c r="O18" s="149">
        <f>ROUND(J18*E18,2)</f>
        <v>14</v>
      </c>
      <c r="P18" s="148">
        <f>ROUND(M18+N18+O18,2)</f>
        <v>119</v>
      </c>
      <c r="Q18" s="150"/>
      <c r="R18" s="150"/>
      <c r="S18" s="150"/>
    </row>
    <row r="19" spans="1:19" s="151" customFormat="1" ht="12.75">
      <c r="A19" s="143">
        <v>4</v>
      </c>
      <c r="B19" s="152"/>
      <c r="C19" s="55" t="s">
        <v>71</v>
      </c>
      <c r="D19" s="118" t="s">
        <v>74</v>
      </c>
      <c r="E19" s="119">
        <v>3.5</v>
      </c>
      <c r="F19" s="154">
        <v>0.37</v>
      </c>
      <c r="G19" s="155">
        <v>15</v>
      </c>
      <c r="H19" s="156">
        <f>ROUND(G19*F19,2)</f>
        <v>5.55</v>
      </c>
      <c r="I19" s="160">
        <v>5.65</v>
      </c>
      <c r="J19" s="160">
        <v>0.25</v>
      </c>
      <c r="K19" s="148">
        <f>ROUND(H19+I19+J19,2)</f>
        <v>11.45</v>
      </c>
      <c r="L19" s="148">
        <f>ROUND(F19*E19,2)</f>
        <v>1.3</v>
      </c>
      <c r="M19" s="149">
        <f>ROUND(H19*E19,2)</f>
        <v>19.43</v>
      </c>
      <c r="N19" s="149">
        <f>ROUND(I19*E19,2)</f>
        <v>19.78</v>
      </c>
      <c r="O19" s="149">
        <f>ROUND(J19*E19,2)</f>
        <v>0.88</v>
      </c>
      <c r="P19" s="148">
        <f>ROUND(M19+N19+O19,2)</f>
        <v>40.09</v>
      </c>
      <c r="Q19" s="150"/>
      <c r="R19" s="150"/>
      <c r="S19" s="150"/>
    </row>
    <row r="20" spans="1:19" s="151" customFormat="1" ht="12.75">
      <c r="A20" s="143">
        <v>5</v>
      </c>
      <c r="B20" s="152"/>
      <c r="C20" s="55" t="s">
        <v>72</v>
      </c>
      <c r="D20" s="118" t="s">
        <v>69</v>
      </c>
      <c r="E20" s="119">
        <v>20</v>
      </c>
      <c r="F20" s="154">
        <v>0.01</v>
      </c>
      <c r="G20" s="155">
        <v>15</v>
      </c>
      <c r="H20" s="156">
        <f>ROUND(G20*F20,2)</f>
        <v>0.15</v>
      </c>
      <c r="I20" s="160">
        <v>0.05</v>
      </c>
      <c r="J20" s="160">
        <v>0.02</v>
      </c>
      <c r="K20" s="148">
        <f>ROUND(H20+I20+J20,2)</f>
        <v>0.22</v>
      </c>
      <c r="L20" s="148">
        <f>ROUND(F20*E20,2)</f>
        <v>0.2</v>
      </c>
      <c r="M20" s="149">
        <f>ROUND(H20*E20,2)</f>
        <v>3</v>
      </c>
      <c r="N20" s="149">
        <f>ROUND(I20*E20,2)</f>
        <v>1</v>
      </c>
      <c r="O20" s="149">
        <f>ROUND(J20*E20,2)</f>
        <v>0.4</v>
      </c>
      <c r="P20" s="148">
        <f>ROUND(M20+N20+O20,2)</f>
        <v>4.4</v>
      </c>
      <c r="Q20" s="150"/>
      <c r="R20" s="150"/>
      <c r="S20" s="150"/>
    </row>
    <row r="21" spans="1:19" s="151" customFormat="1" ht="12.75">
      <c r="A21" s="143">
        <v>6</v>
      </c>
      <c r="B21" s="152"/>
      <c r="C21" s="55" t="s">
        <v>73</v>
      </c>
      <c r="D21" s="118" t="s">
        <v>69</v>
      </c>
      <c r="E21" s="119">
        <v>20</v>
      </c>
      <c r="F21" s="154">
        <v>0.01</v>
      </c>
      <c r="G21" s="155">
        <v>15</v>
      </c>
      <c r="H21" s="156">
        <f>ROUND(G21*F21,2)</f>
        <v>0.15</v>
      </c>
      <c r="I21" s="160">
        <v>0.08</v>
      </c>
      <c r="J21" s="160">
        <v>0.05</v>
      </c>
      <c r="K21" s="148">
        <f>ROUND(H21+I21+J21,2)</f>
        <v>0.28</v>
      </c>
      <c r="L21" s="148">
        <f>ROUND(F21*E21,2)</f>
        <v>0.2</v>
      </c>
      <c r="M21" s="149">
        <f>ROUND(H21*E21,2)</f>
        <v>3</v>
      </c>
      <c r="N21" s="149">
        <f>ROUND(I21*E21,2)</f>
        <v>1.6</v>
      </c>
      <c r="O21" s="149">
        <f>ROUND(J21*E21,2)</f>
        <v>1</v>
      </c>
      <c r="P21" s="148">
        <f>ROUND(M21+N21+O21,2)</f>
        <v>5.6</v>
      </c>
      <c r="Q21" s="150"/>
      <c r="R21" s="150"/>
      <c r="S21" s="150"/>
    </row>
    <row r="22" spans="1:19" s="151" customFormat="1" ht="12.75">
      <c r="A22" s="152"/>
      <c r="B22" s="152"/>
      <c r="C22" s="55"/>
      <c r="D22" s="158"/>
      <c r="E22" s="119"/>
      <c r="F22" s="154"/>
      <c r="G22" s="155"/>
      <c r="H22" s="156"/>
      <c r="I22" s="160"/>
      <c r="J22" s="160"/>
      <c r="K22" s="148">
        <f>ROUND(H22+I22+J22,2)</f>
        <v>0</v>
      </c>
      <c r="L22" s="148">
        <f>ROUND(F22*E22,2)</f>
        <v>0</v>
      </c>
      <c r="M22" s="149">
        <f>ROUND(H22*E22,2)</f>
        <v>0</v>
      </c>
      <c r="N22" s="149">
        <f>ROUND(I22*E22,2)</f>
        <v>0</v>
      </c>
      <c r="O22" s="149">
        <f>ROUND(J22*E22,2)</f>
        <v>0</v>
      </c>
      <c r="P22" s="148">
        <f>ROUND(M22+N22+O22,2)</f>
        <v>0</v>
      </c>
      <c r="Q22" s="150"/>
      <c r="R22" s="150"/>
      <c r="S22" s="150"/>
    </row>
    <row r="23" spans="1:18" s="123" customFormat="1" ht="38.25" customHeight="1">
      <c r="A23" s="161"/>
      <c r="B23" s="161"/>
      <c r="C23" s="162" t="str">
        <f>R_1!$C$21</f>
        <v>Tiešās izmaksas kopā, t. sk. darba devēja sociālais nodoklis 23.59%</v>
      </c>
      <c r="D23" s="163"/>
      <c r="E23" s="164"/>
      <c r="F23" s="164"/>
      <c r="G23" s="164"/>
      <c r="H23" s="164"/>
      <c r="I23" s="164"/>
      <c r="J23" s="164"/>
      <c r="K23" s="165"/>
      <c r="L23" s="165">
        <f>SUM(L14:L22)</f>
        <v>20.64</v>
      </c>
      <c r="M23" s="165">
        <f>SUM(M14:M22)</f>
        <v>309.53000000000003</v>
      </c>
      <c r="N23" s="165">
        <f>SUM(N14:N22)</f>
        <v>420.81000000000006</v>
      </c>
      <c r="O23" s="165">
        <f>SUM(O14:O22)</f>
        <v>116.45</v>
      </c>
      <c r="P23" s="165">
        <f>SUM(P14:P22)</f>
        <v>846.7900000000001</v>
      </c>
      <c r="Q23" s="122"/>
      <c r="R23" s="122"/>
    </row>
    <row r="24" spans="1:3" s="168" customFormat="1" ht="12.75">
      <c r="A24" s="166"/>
      <c r="B24" s="166"/>
      <c r="C24" s="167"/>
    </row>
    <row r="25" spans="1:15" s="168" customFormat="1" ht="12.75">
      <c r="A25" s="62"/>
      <c r="B25" s="61"/>
      <c r="C25" s="167"/>
      <c r="M25" s="169"/>
      <c r="N25" s="169"/>
      <c r="O25" s="169"/>
    </row>
    <row r="26" spans="1:15" s="168" customFormat="1" ht="12.75">
      <c r="A26" s="166"/>
      <c r="B26" s="166"/>
      <c r="C26" s="167"/>
      <c r="M26" s="169"/>
      <c r="N26" s="169"/>
      <c r="O26" s="169"/>
    </row>
    <row r="27" spans="1:3" s="168" customFormat="1" ht="12.75">
      <c r="A27" s="61" t="str">
        <f>R_1!$A$25</f>
        <v>Sastādīja:  Mikus Dzudzilo, Sert.Nr. Sert.Nr. 20-7063</v>
      </c>
      <c r="B27" s="170"/>
      <c r="C27" s="171"/>
    </row>
    <row r="28" spans="1:18" ht="12.75">
      <c r="A28" s="61"/>
      <c r="B28" s="172"/>
      <c r="C28" s="173"/>
      <c r="F28" s="175"/>
      <c r="Q28" s="174"/>
      <c r="R28" s="174"/>
    </row>
    <row r="29" spans="1:18" ht="12.75">
      <c r="A29" s="61"/>
      <c r="B29" s="172"/>
      <c r="C29" s="172"/>
      <c r="Q29" s="174"/>
      <c r="R29" s="174"/>
    </row>
    <row r="30" spans="1:6" s="172" customFormat="1" ht="12.75">
      <c r="A30" s="176"/>
      <c r="D30" s="174"/>
      <c r="E30" s="174"/>
      <c r="F30" s="174"/>
    </row>
    <row r="31" spans="1:18" ht="12.75">
      <c r="A31" s="61" t="str">
        <f>R_1!$A$29</f>
        <v>Pārbaudīja: </v>
      </c>
      <c r="B31" s="172"/>
      <c r="C31" s="172"/>
      <c r="Q31" s="174"/>
      <c r="R31" s="174"/>
    </row>
    <row r="32" spans="1:18" ht="12.75">
      <c r="A32" s="172"/>
      <c r="B32" s="172"/>
      <c r="C32" s="172"/>
      <c r="Q32" s="174"/>
      <c r="R32" s="174"/>
    </row>
    <row r="33" spans="1:18" ht="12.75">
      <c r="A33" s="172"/>
      <c r="B33" s="172"/>
      <c r="C33" s="172"/>
      <c r="Q33" s="174"/>
      <c r="R33" s="174"/>
    </row>
    <row r="34" spans="1:18" ht="12.75">
      <c r="A34" s="172"/>
      <c r="B34" s="172"/>
      <c r="C34" s="172"/>
      <c r="Q34" s="174"/>
      <c r="R34" s="174"/>
    </row>
  </sheetData>
  <sheetProtection/>
  <mergeCells count="11">
    <mergeCell ref="C12:C13"/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</mergeCells>
  <printOptions horizontalCentered="1"/>
  <pageMargins left="0.748031496062992" right="0.748031496062992" top="1.06496063" bottom="0.310433071" header="0.433070866141732" footer="0.23622047244094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2:J47"/>
  <sheetViews>
    <sheetView view="pageBreakPreview" zoomScale="85" zoomScaleSheetLayoutView="85" zoomScalePageLayoutView="0" workbookViewId="0" topLeftCell="A1">
      <selection activeCell="E37" sqref="E37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00" t="s">
        <v>31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0" t="s">
        <v>58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R_1!$A$4</f>
        <v>Objekta nosaukums: 316. un 318.sērijas ēku jumta konstrukciju mezglu tipveida pastiprināšanas risinājumi</v>
      </c>
      <c r="B7" s="3"/>
      <c r="C7" s="21"/>
      <c r="D7" s="21"/>
      <c r="E7" s="21"/>
      <c r="F7" s="21"/>
      <c r="G7" s="21"/>
      <c r="H7" s="21"/>
      <c r="I7" s="21"/>
    </row>
    <row r="8" spans="1:9" ht="12.75" customHeight="1">
      <c r="A8" s="3" t="str">
        <f>R_1!$A$5</f>
        <v>Būves nosaukums: Daudzdzīvokļu dzīvojamās ēkas</v>
      </c>
      <c r="B8" s="3"/>
      <c r="C8" s="21"/>
      <c r="D8" s="21"/>
      <c r="E8" s="21"/>
      <c r="F8" s="21"/>
      <c r="G8" s="21"/>
      <c r="H8" s="21"/>
      <c r="I8" s="21"/>
    </row>
    <row r="9" spans="1:9" ht="12.75">
      <c r="A9" s="3" t="str">
        <f>R_1!$A$6</f>
        <v>Objekta adrese: bez adreses</v>
      </c>
      <c r="B9" s="3"/>
      <c r="C9" s="9"/>
      <c r="D9" s="9"/>
      <c r="E9" s="9"/>
      <c r="F9" s="9"/>
      <c r="G9" s="9"/>
      <c r="H9" s="9"/>
      <c r="I9" s="9"/>
    </row>
    <row r="10" spans="1:9" ht="12.75">
      <c r="A10" s="3" t="str">
        <f>R_1!$A$7</f>
        <v>Pasūtījuma Nr.: EM 2023/16</v>
      </c>
      <c r="B10" s="3"/>
      <c r="C10" s="22"/>
      <c r="D10" s="22"/>
      <c r="E10" s="22"/>
      <c r="F10" s="22"/>
      <c r="G10" s="22"/>
      <c r="H10" s="22"/>
      <c r="I10" s="22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6"/>
      <c r="C12" s="23" t="s">
        <v>19</v>
      </c>
      <c r="D12" s="23"/>
      <c r="E12" s="24">
        <f>E25</f>
        <v>1198.3100000000002</v>
      </c>
      <c r="F12" s="4"/>
      <c r="G12" s="4"/>
      <c r="H12" s="4"/>
      <c r="I12" s="4"/>
    </row>
    <row r="13" spans="1:9" ht="12.75">
      <c r="A13" s="6"/>
      <c r="B13" s="6"/>
      <c r="C13" s="23" t="s">
        <v>21</v>
      </c>
      <c r="D13" s="23"/>
      <c r="E13" s="24">
        <f>I21</f>
        <v>25.349999999999998</v>
      </c>
      <c r="F13" s="4"/>
      <c r="G13" s="4"/>
      <c r="H13" s="4"/>
      <c r="I13" s="4"/>
    </row>
    <row r="14" spans="1:9" s="38" customFormat="1" ht="12.75">
      <c r="A14" s="35"/>
      <c r="B14" s="35"/>
      <c r="C14" s="36"/>
      <c r="D14" s="36"/>
      <c r="E14" s="37"/>
      <c r="F14" s="25"/>
      <c r="G14" s="25"/>
      <c r="H14" s="25"/>
      <c r="I14" s="25"/>
    </row>
    <row r="15" spans="7:10" ht="12.75">
      <c r="G15" s="6"/>
      <c r="I15" s="14" t="str">
        <f>'Buvn.kopt. 1'!$C$14</f>
        <v>Tāme sastādīta 2023.gada 07.decembrī</v>
      </c>
      <c r="J15" s="40"/>
    </row>
    <row r="16" spans="1:10" ht="12.75" customHeight="1">
      <c r="A16" s="105" t="s">
        <v>4</v>
      </c>
      <c r="B16" s="103" t="s">
        <v>23</v>
      </c>
      <c r="C16" s="106" t="s">
        <v>49</v>
      </c>
      <c r="D16" s="107"/>
      <c r="E16" s="105" t="s">
        <v>36</v>
      </c>
      <c r="F16" s="102" t="s">
        <v>13</v>
      </c>
      <c r="G16" s="102"/>
      <c r="H16" s="102"/>
      <c r="I16" s="102"/>
      <c r="J16" s="58"/>
    </row>
    <row r="17" spans="1:10" s="25" customFormat="1" ht="45" customHeight="1">
      <c r="A17" s="105"/>
      <c r="B17" s="104"/>
      <c r="C17" s="108"/>
      <c r="D17" s="109"/>
      <c r="E17" s="105"/>
      <c r="F17" s="13" t="s">
        <v>33</v>
      </c>
      <c r="G17" s="13" t="s">
        <v>34</v>
      </c>
      <c r="H17" s="32" t="s">
        <v>35</v>
      </c>
      <c r="I17" s="32" t="s">
        <v>22</v>
      </c>
      <c r="J17" s="59"/>
    </row>
    <row r="18" spans="1:9" s="49" customFormat="1" ht="12.75">
      <c r="A18" s="45"/>
      <c r="B18" s="46"/>
      <c r="C18" s="46"/>
      <c r="D18" s="47"/>
      <c r="E18" s="45"/>
      <c r="F18" s="45"/>
      <c r="G18" s="45"/>
      <c r="H18" s="48"/>
      <c r="I18" s="48"/>
    </row>
    <row r="19" spans="1:10" s="49" customFormat="1" ht="12.75">
      <c r="A19" s="51">
        <v>1</v>
      </c>
      <c r="B19" s="51">
        <v>1.1</v>
      </c>
      <c r="C19" s="110" t="s">
        <v>58</v>
      </c>
      <c r="D19" s="111"/>
      <c r="E19" s="52">
        <f>F19+G19+H19</f>
        <v>1015.5200000000001</v>
      </c>
      <c r="F19" s="50">
        <f>R_1!M21</f>
        <v>380.25</v>
      </c>
      <c r="G19" s="50">
        <f>R_1!N21</f>
        <v>510.17</v>
      </c>
      <c r="H19" s="50">
        <f>R_1!O21</f>
        <v>125.1</v>
      </c>
      <c r="I19" s="50">
        <f>R_1!L21</f>
        <v>25.349999999999998</v>
      </c>
      <c r="J19" s="56"/>
    </row>
    <row r="20" spans="1:10" s="26" customFormat="1" ht="12.75">
      <c r="A20" s="39"/>
      <c r="B20" s="44"/>
      <c r="C20" s="42"/>
      <c r="D20" s="43"/>
      <c r="E20" s="41">
        <f>F20+G20+H20</f>
        <v>0</v>
      </c>
      <c r="F20" s="41"/>
      <c r="G20" s="41"/>
      <c r="H20" s="41"/>
      <c r="I20" s="41"/>
      <c r="J20" s="56"/>
    </row>
    <row r="21" spans="1:10" ht="12.75">
      <c r="A21" s="112" t="s">
        <v>0</v>
      </c>
      <c r="B21" s="112"/>
      <c r="C21" s="112"/>
      <c r="D21" s="27"/>
      <c r="E21" s="28">
        <f>SUM(E18:E20)</f>
        <v>1015.5200000000001</v>
      </c>
      <c r="F21" s="28">
        <f>SUM(F18:F20)</f>
        <v>380.25</v>
      </c>
      <c r="G21" s="28">
        <f>SUM(G18:G20)</f>
        <v>510.17</v>
      </c>
      <c r="H21" s="28">
        <f>SUM(H18:H20)</f>
        <v>125.1</v>
      </c>
      <c r="I21" s="28">
        <f>SUM(I18:I20)</f>
        <v>25.349999999999998</v>
      </c>
      <c r="J21" s="57"/>
    </row>
    <row r="22" spans="1:5" ht="12.75">
      <c r="A22" s="113" t="s">
        <v>14</v>
      </c>
      <c r="B22" s="113"/>
      <c r="C22" s="113"/>
      <c r="D22" s="10">
        <v>0.1</v>
      </c>
      <c r="E22" s="29">
        <f>ROUND(E21*D22,2)</f>
        <v>101.55</v>
      </c>
    </row>
    <row r="23" spans="1:5" ht="12.75">
      <c r="A23" s="114" t="s">
        <v>15</v>
      </c>
      <c r="B23" s="114"/>
      <c r="C23" s="114"/>
      <c r="D23" s="30"/>
      <c r="E23" s="29">
        <f>ROUND(E22*0.05,2)</f>
        <v>5.08</v>
      </c>
    </row>
    <row r="24" spans="1:7" ht="12.75">
      <c r="A24" s="115" t="s">
        <v>16</v>
      </c>
      <c r="B24" s="116"/>
      <c r="C24" s="117"/>
      <c r="D24" s="10">
        <v>0.08</v>
      </c>
      <c r="E24" s="29">
        <f>ROUND(E21*D24,2)</f>
        <v>81.24</v>
      </c>
      <c r="G24" s="60"/>
    </row>
    <row r="25" spans="1:10" ht="12.75">
      <c r="A25" s="112" t="s">
        <v>17</v>
      </c>
      <c r="B25" s="112"/>
      <c r="C25" s="112"/>
      <c r="D25" s="27"/>
      <c r="E25" s="28">
        <f>E21+E22+E24</f>
        <v>1198.3100000000002</v>
      </c>
      <c r="G25" s="31"/>
      <c r="J25" s="57"/>
    </row>
    <row r="26" spans="1:3" s="15" customFormat="1" ht="12.75">
      <c r="A26" s="16"/>
      <c r="B26" s="16"/>
      <c r="C26" s="17"/>
    </row>
    <row r="27" spans="1:3" s="15" customFormat="1" ht="12.75">
      <c r="A27" s="16"/>
      <c r="B27" s="16"/>
      <c r="C27" s="17"/>
    </row>
    <row r="28" spans="1:3" s="15" customFormat="1" ht="12.75">
      <c r="A28" s="16"/>
      <c r="B28" s="16"/>
      <c r="C28" s="17"/>
    </row>
    <row r="29" spans="1:3" s="15" customFormat="1" ht="12.75">
      <c r="A29" s="1" t="str">
        <f>R_1!$A$25</f>
        <v>Sastādīja:  Mikus Dzudzilo, Sert.Nr. Sert.Nr. 20-7063</v>
      </c>
      <c r="B29" s="18"/>
      <c r="C29" s="19"/>
    </row>
    <row r="30" spans="1:6" s="11" customFormat="1" ht="12.75">
      <c r="A30" s="1"/>
      <c r="B30" s="12"/>
      <c r="C30" s="33"/>
      <c r="F30" s="20"/>
    </row>
    <row r="31" spans="1:3" s="11" customFormat="1" ht="12.75">
      <c r="A31" s="1"/>
      <c r="B31" s="12"/>
      <c r="C31" s="12"/>
    </row>
    <row r="32" spans="1:6" s="12" customFormat="1" ht="12.75">
      <c r="A32" s="34"/>
      <c r="D32" s="11"/>
      <c r="E32" s="11"/>
      <c r="F32" s="11"/>
    </row>
    <row r="33" spans="1:3" s="11" customFormat="1" ht="12.75">
      <c r="A33" s="1" t="str">
        <f>R_1!$A$29</f>
        <v>Pārbaudīja: </v>
      </c>
      <c r="B33" s="12"/>
      <c r="C33" s="12"/>
    </row>
    <row r="34" spans="1:3" s="11" customFormat="1" ht="12.75">
      <c r="A34" s="12"/>
      <c r="B34" s="12"/>
      <c r="C34" s="12"/>
    </row>
    <row r="35" spans="1:3" s="11" customFormat="1" ht="12.75">
      <c r="A35" s="12"/>
      <c r="B35" s="12"/>
      <c r="C35" s="12"/>
    </row>
    <row r="36" spans="1:3" s="11" customFormat="1" ht="12.75">
      <c r="A36" s="12"/>
      <c r="B36" s="12"/>
      <c r="C36" s="12"/>
    </row>
    <row r="37" spans="1:2" ht="12.75">
      <c r="A37" s="8"/>
      <c r="B37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7" spans="1:2" ht="12.75">
      <c r="A47" s="34"/>
      <c r="B47" s="34"/>
    </row>
  </sheetData>
  <sheetProtection/>
  <mergeCells count="14">
    <mergeCell ref="C19:D19"/>
    <mergeCell ref="E16:E17"/>
    <mergeCell ref="A25:C25"/>
    <mergeCell ref="A21:C21"/>
    <mergeCell ref="A22:C22"/>
    <mergeCell ref="A23:C23"/>
    <mergeCell ref="A24:C24"/>
    <mergeCell ref="A3:I3"/>
    <mergeCell ref="A4:I4"/>
    <mergeCell ref="A2:I2"/>
    <mergeCell ref="F16:I16"/>
    <mergeCell ref="B16:B17"/>
    <mergeCell ref="A16:A17"/>
    <mergeCell ref="C16:D1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S36"/>
  <sheetViews>
    <sheetView view="pageBreakPreview" zoomScale="85" zoomScaleNormal="85" zoomScaleSheetLayoutView="85" zoomScalePageLayoutView="0" workbookViewId="0" topLeftCell="A1">
      <selection activeCell="T14" sqref="T14"/>
    </sheetView>
  </sheetViews>
  <sheetFormatPr defaultColWidth="9.140625" defaultRowHeight="12.75"/>
  <cols>
    <col min="1" max="1" width="4.57421875" style="174" customWidth="1"/>
    <col min="2" max="2" width="5.57421875" style="174" customWidth="1"/>
    <col min="3" max="3" width="42.8515625" style="174" customWidth="1"/>
    <col min="4" max="4" width="6.140625" style="174" customWidth="1"/>
    <col min="5" max="5" width="9.57421875" style="174" customWidth="1"/>
    <col min="6" max="6" width="8.421875" style="174" customWidth="1"/>
    <col min="7" max="7" width="8.7109375" style="174" customWidth="1"/>
    <col min="8" max="8" width="9.57421875" style="174" customWidth="1"/>
    <col min="9" max="9" width="9.00390625" style="174" customWidth="1"/>
    <col min="10" max="10" width="9.421875" style="174" customWidth="1"/>
    <col min="11" max="11" width="10.57421875" style="174" customWidth="1"/>
    <col min="12" max="12" width="10.28125" style="174" customWidth="1"/>
    <col min="13" max="13" width="10.421875" style="174" customWidth="1"/>
    <col min="14" max="14" width="10.57421875" style="174" customWidth="1"/>
    <col min="15" max="15" width="11.00390625" style="174" customWidth="1"/>
    <col min="16" max="16" width="12.00390625" style="174" customWidth="1"/>
    <col min="17" max="17" width="9.421875" style="172" customWidth="1"/>
    <col min="18" max="18" width="9.140625" style="172" customWidth="1"/>
    <col min="19" max="19" width="11.00390625" style="174" customWidth="1"/>
    <col min="20" max="16384" width="9.140625" style="174" customWidth="1"/>
  </cols>
  <sheetData>
    <row r="1" spans="1:18" s="123" customFormat="1" ht="12.75">
      <c r="A1" s="120" t="s">
        <v>30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2"/>
    </row>
    <row r="2" spans="1:18" s="123" customFormat="1" ht="12.75">
      <c r="A2" s="124" t="s">
        <v>58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</row>
    <row r="3" spans="1:18" s="123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  <c r="R3" s="122"/>
    </row>
    <row r="4" spans="1:18" s="123" customFormat="1" ht="12.75">
      <c r="A4" s="126" t="s">
        <v>53</v>
      </c>
      <c r="B4" s="126"/>
      <c r="C4" s="122"/>
      <c r="D4" s="127"/>
      <c r="E4" s="127"/>
      <c r="F4" s="127"/>
      <c r="G4" s="127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23" customFormat="1" ht="12.75">
      <c r="A5" s="126" t="s">
        <v>54</v>
      </c>
      <c r="B5" s="126"/>
      <c r="C5" s="122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23" customFormat="1" ht="12.75">
      <c r="A6" s="126" t="s">
        <v>55</v>
      </c>
      <c r="B6" s="126"/>
      <c r="C6" s="122"/>
      <c r="D6" s="127"/>
      <c r="E6" s="127"/>
      <c r="F6" s="127"/>
      <c r="G6" s="12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3" customFormat="1" ht="12.75">
      <c r="A7" s="126" t="s">
        <v>56</v>
      </c>
      <c r="B7" s="126"/>
      <c r="C7" s="122"/>
      <c r="D7" s="127"/>
      <c r="E7" s="127"/>
      <c r="F7" s="127"/>
      <c r="G7" s="127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23" customFormat="1" ht="12.75">
      <c r="A8" s="126"/>
      <c r="B8" s="126"/>
      <c r="C8" s="122"/>
      <c r="D8" s="127"/>
      <c r="E8" s="127"/>
      <c r="F8" s="127"/>
      <c r="G8" s="127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23" customFormat="1" ht="12.75">
      <c r="A9" s="123" t="s">
        <v>51</v>
      </c>
      <c r="C9" s="61"/>
      <c r="D9" s="127"/>
      <c r="H9" s="122"/>
      <c r="I9" s="122"/>
      <c r="J9" s="122"/>
      <c r="K9" s="128"/>
      <c r="L9" s="128"/>
      <c r="M9" s="129" t="s">
        <v>20</v>
      </c>
      <c r="N9" s="129"/>
      <c r="O9" s="130">
        <f>P21</f>
        <v>1015.52</v>
      </c>
      <c r="P9" s="131"/>
      <c r="Q9" s="122"/>
      <c r="R9" s="122"/>
    </row>
    <row r="10" spans="3:18" s="123" customFormat="1" ht="12.75">
      <c r="C10" s="61"/>
      <c r="D10" s="127"/>
      <c r="H10" s="122"/>
      <c r="I10" s="122"/>
      <c r="J10" s="122"/>
      <c r="K10" s="128"/>
      <c r="L10" s="128"/>
      <c r="M10" s="127"/>
      <c r="N10" s="127"/>
      <c r="O10" s="132"/>
      <c r="P10" s="133"/>
      <c r="Q10" s="122"/>
      <c r="R10" s="122"/>
    </row>
    <row r="11" spans="1:18" s="123" customFormat="1" ht="12.75">
      <c r="A11" s="126"/>
      <c r="B11" s="126"/>
      <c r="C11" s="126"/>
      <c r="D11" s="122"/>
      <c r="P11" s="127" t="str">
        <f>'Kops.1'!$I$15</f>
        <v>Tāme sastādīta 2023.gada 07.decembrī</v>
      </c>
      <c r="Q11" s="122"/>
      <c r="R11" s="122"/>
    </row>
    <row r="12" spans="1:18" s="123" customFormat="1" ht="12.75" customHeight="1">
      <c r="A12" s="134" t="s">
        <v>4</v>
      </c>
      <c r="B12" s="134" t="s">
        <v>24</v>
      </c>
      <c r="C12" s="134" t="s">
        <v>37</v>
      </c>
      <c r="D12" s="134" t="s">
        <v>1</v>
      </c>
      <c r="E12" s="136" t="s">
        <v>2</v>
      </c>
      <c r="F12" s="137" t="s">
        <v>5</v>
      </c>
      <c r="G12" s="138"/>
      <c r="H12" s="138"/>
      <c r="I12" s="138"/>
      <c r="J12" s="138"/>
      <c r="K12" s="139"/>
      <c r="L12" s="137" t="s">
        <v>3</v>
      </c>
      <c r="M12" s="138"/>
      <c r="N12" s="138"/>
      <c r="O12" s="138"/>
      <c r="P12" s="139"/>
      <c r="Q12" s="122"/>
      <c r="R12" s="122"/>
    </row>
    <row r="13" spans="1:18" s="123" customFormat="1" ht="55.5" customHeight="1">
      <c r="A13" s="140"/>
      <c r="B13" s="140"/>
      <c r="C13" s="140"/>
      <c r="D13" s="140"/>
      <c r="E13" s="136"/>
      <c r="F13" s="142" t="s">
        <v>25</v>
      </c>
      <c r="G13" s="142" t="s">
        <v>26</v>
      </c>
      <c r="H13" s="142" t="s">
        <v>33</v>
      </c>
      <c r="I13" s="142" t="s">
        <v>34</v>
      </c>
      <c r="J13" s="142" t="s">
        <v>35</v>
      </c>
      <c r="K13" s="142" t="s">
        <v>38</v>
      </c>
      <c r="L13" s="142" t="s">
        <v>27</v>
      </c>
      <c r="M13" s="142" t="s">
        <v>33</v>
      </c>
      <c r="N13" s="142" t="s">
        <v>34</v>
      </c>
      <c r="O13" s="142" t="s">
        <v>35</v>
      </c>
      <c r="P13" s="142" t="s">
        <v>39</v>
      </c>
      <c r="Q13" s="122"/>
      <c r="R13" s="122"/>
    </row>
    <row r="14" spans="1:18" s="151" customFormat="1" ht="25.5">
      <c r="A14" s="143"/>
      <c r="B14" s="143"/>
      <c r="C14" s="144" t="s">
        <v>63</v>
      </c>
      <c r="D14" s="145"/>
      <c r="E14" s="146"/>
      <c r="F14" s="146"/>
      <c r="G14" s="146"/>
      <c r="H14" s="147"/>
      <c r="I14" s="147"/>
      <c r="J14" s="147"/>
      <c r="K14" s="148">
        <f>ROUND(H14+I14+J14,2)</f>
        <v>0</v>
      </c>
      <c r="L14" s="148">
        <f>ROUND(F14*E14,2)</f>
        <v>0</v>
      </c>
      <c r="M14" s="149">
        <f>ROUND(H14*E14,2)</f>
        <v>0</v>
      </c>
      <c r="N14" s="149">
        <f>ROUND(I14*E14,2)</f>
        <v>0</v>
      </c>
      <c r="O14" s="149">
        <f>ROUND(J14*E14,2)</f>
        <v>0</v>
      </c>
      <c r="P14" s="148">
        <f>ROUND(M14+N14+O14,2)</f>
        <v>0</v>
      </c>
      <c r="Q14" s="150"/>
      <c r="R14" s="150"/>
    </row>
    <row r="15" spans="1:18" s="151" customFormat="1" ht="25.5">
      <c r="A15" s="143">
        <v>1</v>
      </c>
      <c r="B15" s="152"/>
      <c r="C15" s="153" t="s">
        <v>63</v>
      </c>
      <c r="D15" s="93" t="s">
        <v>64</v>
      </c>
      <c r="E15" s="94">
        <v>1</v>
      </c>
      <c r="F15" s="154">
        <v>7.15</v>
      </c>
      <c r="G15" s="155">
        <v>15</v>
      </c>
      <c r="H15" s="156">
        <f>ROUND(G15*F15,2)</f>
        <v>107.25</v>
      </c>
      <c r="I15" s="156">
        <v>135.37</v>
      </c>
      <c r="J15" s="156">
        <v>35.1</v>
      </c>
      <c r="K15" s="148">
        <f>ROUND(H15+I15+J15,2)</f>
        <v>277.72</v>
      </c>
      <c r="L15" s="148">
        <f>ROUND(F15*E15,2)</f>
        <v>7.15</v>
      </c>
      <c r="M15" s="149">
        <f>ROUND(H15*E15,2)</f>
        <v>107.25</v>
      </c>
      <c r="N15" s="149">
        <f>ROUND(I15*E15,2)</f>
        <v>135.37</v>
      </c>
      <c r="O15" s="149">
        <f>ROUND(J15*E15,2)</f>
        <v>35.1</v>
      </c>
      <c r="P15" s="148">
        <f>ROUND(M15+N15+O15,2)</f>
        <v>277.72</v>
      </c>
      <c r="Q15" s="150"/>
      <c r="R15" s="150"/>
    </row>
    <row r="16" spans="1:18" s="151" customFormat="1" ht="12.75">
      <c r="A16" s="143"/>
      <c r="B16" s="152"/>
      <c r="C16" s="157" t="s">
        <v>65</v>
      </c>
      <c r="D16" s="93"/>
      <c r="E16" s="94"/>
      <c r="F16" s="154"/>
      <c r="G16" s="155"/>
      <c r="H16" s="156"/>
      <c r="I16" s="156"/>
      <c r="J16" s="156"/>
      <c r="K16" s="148">
        <f>ROUND(H16+I16+J16,2)</f>
        <v>0</v>
      </c>
      <c r="L16" s="148">
        <f>ROUND(F16*E16,2)</f>
        <v>0</v>
      </c>
      <c r="M16" s="149">
        <f>ROUND(H16*E16,2)</f>
        <v>0</v>
      </c>
      <c r="N16" s="149">
        <f>ROUND(I16*E16,2)</f>
        <v>0</v>
      </c>
      <c r="O16" s="149">
        <f>ROUND(J16*E16,2)</f>
        <v>0</v>
      </c>
      <c r="P16" s="148">
        <f>ROUND(M16+N16+O16,2)</f>
        <v>0</v>
      </c>
      <c r="Q16" s="150"/>
      <c r="R16" s="150"/>
    </row>
    <row r="17" spans="1:18" s="151" customFormat="1" ht="51">
      <c r="A17" s="143">
        <v>2</v>
      </c>
      <c r="B17" s="152"/>
      <c r="C17" s="153" t="s">
        <v>66</v>
      </c>
      <c r="D17" s="93" t="s">
        <v>67</v>
      </c>
      <c r="E17" s="94">
        <v>50</v>
      </c>
      <c r="F17" s="154">
        <v>0.23</v>
      </c>
      <c r="G17" s="155">
        <v>15</v>
      </c>
      <c r="H17" s="156">
        <f>ROUND(G17*F17,2)</f>
        <v>3.45</v>
      </c>
      <c r="I17" s="156">
        <v>5</v>
      </c>
      <c r="J17" s="156">
        <v>1.5</v>
      </c>
      <c r="K17" s="148">
        <f>ROUND(H17+I17+J17,2)</f>
        <v>9.95</v>
      </c>
      <c r="L17" s="148">
        <f>ROUND(F17*E17,2)</f>
        <v>11.5</v>
      </c>
      <c r="M17" s="149">
        <f>ROUND(H17*E17,2)</f>
        <v>172.5</v>
      </c>
      <c r="N17" s="149">
        <f>ROUND(I17*E17,2)</f>
        <v>250</v>
      </c>
      <c r="O17" s="149">
        <f>ROUND(J17*E17,2)</f>
        <v>75</v>
      </c>
      <c r="P17" s="148">
        <f>ROUND(M17+N17+O17,2)</f>
        <v>497.5</v>
      </c>
      <c r="Q17" s="150"/>
      <c r="R17" s="150"/>
    </row>
    <row r="18" spans="1:19" s="159" customFormat="1" ht="38.25">
      <c r="A18" s="143">
        <v>3</v>
      </c>
      <c r="B18" s="152"/>
      <c r="C18" s="153" t="s">
        <v>68</v>
      </c>
      <c r="D18" s="158" t="s">
        <v>67</v>
      </c>
      <c r="E18" s="154">
        <v>10</v>
      </c>
      <c r="F18" s="154">
        <v>0.2</v>
      </c>
      <c r="G18" s="155">
        <v>15</v>
      </c>
      <c r="H18" s="156">
        <f>ROUND(G18*F18,2)</f>
        <v>3</v>
      </c>
      <c r="I18" s="156">
        <v>4.5</v>
      </c>
      <c r="J18" s="156">
        <v>1</v>
      </c>
      <c r="K18" s="148">
        <f>ROUND(H18+I18+J18,2)</f>
        <v>8.5</v>
      </c>
      <c r="L18" s="148">
        <f>ROUND(F18*E18,2)</f>
        <v>2</v>
      </c>
      <c r="M18" s="149">
        <f>ROUND(H18*E18,2)</f>
        <v>30</v>
      </c>
      <c r="N18" s="149">
        <f>ROUND(I18*E18,2)</f>
        <v>45</v>
      </c>
      <c r="O18" s="149">
        <f>ROUND(J18*E18,2)</f>
        <v>10</v>
      </c>
      <c r="P18" s="148">
        <f>ROUND(M18+N18+O18,2)</f>
        <v>85</v>
      </c>
      <c r="Q18" s="150"/>
      <c r="R18" s="150"/>
      <c r="S18" s="150"/>
    </row>
    <row r="19" spans="1:19" s="159" customFormat="1" ht="25.5">
      <c r="A19" s="143">
        <v>4</v>
      </c>
      <c r="B19" s="152"/>
      <c r="C19" s="179" t="s">
        <v>70</v>
      </c>
      <c r="D19" s="158" t="s">
        <v>69</v>
      </c>
      <c r="E19" s="154">
        <v>10</v>
      </c>
      <c r="F19" s="154">
        <v>0.47</v>
      </c>
      <c r="G19" s="155">
        <v>15</v>
      </c>
      <c r="H19" s="156">
        <f>ROUND(G19*F19,2)</f>
        <v>7.05</v>
      </c>
      <c r="I19" s="156">
        <v>7.98</v>
      </c>
      <c r="J19" s="156">
        <v>0.5</v>
      </c>
      <c r="K19" s="148">
        <f>ROUND(H19+I19+J19,2)</f>
        <v>15.53</v>
      </c>
      <c r="L19" s="148">
        <f>ROUND(F19*E19,2)</f>
        <v>4.7</v>
      </c>
      <c r="M19" s="149">
        <f>ROUND(H19*E19,2)</f>
        <v>70.5</v>
      </c>
      <c r="N19" s="149">
        <f>ROUND(I19*E19,2)</f>
        <v>79.8</v>
      </c>
      <c r="O19" s="149">
        <f>ROUND(J19*E19,2)</f>
        <v>5</v>
      </c>
      <c r="P19" s="148">
        <f>ROUND(M19+N19+O19,2)</f>
        <v>155.3</v>
      </c>
      <c r="Q19" s="150"/>
      <c r="R19" s="150"/>
      <c r="S19" s="150"/>
    </row>
    <row r="20" spans="1:18" s="151" customFormat="1" ht="12.75">
      <c r="A20" s="143"/>
      <c r="B20" s="143"/>
      <c r="C20" s="180"/>
      <c r="D20" s="93"/>
      <c r="E20" s="94"/>
      <c r="F20" s="94"/>
      <c r="G20" s="94"/>
      <c r="H20" s="147"/>
      <c r="I20" s="147"/>
      <c r="J20" s="147"/>
      <c r="K20" s="148">
        <f>ROUND(H20+I20+J20,2)</f>
        <v>0</v>
      </c>
      <c r="L20" s="148">
        <f>ROUND(F20*E20,2)</f>
        <v>0</v>
      </c>
      <c r="M20" s="149">
        <f>ROUND(H20*E20,2)</f>
        <v>0</v>
      </c>
      <c r="N20" s="149">
        <f>ROUND(I20*E20,2)</f>
        <v>0</v>
      </c>
      <c r="O20" s="149">
        <f>ROUND(J20*E20,2)</f>
        <v>0</v>
      </c>
      <c r="P20" s="148">
        <f>ROUND(M20+N20+O20,2)</f>
        <v>0</v>
      </c>
      <c r="Q20" s="150"/>
      <c r="R20" s="150"/>
    </row>
    <row r="21" spans="1:18" s="123" customFormat="1" ht="25.5">
      <c r="A21" s="161"/>
      <c r="B21" s="161"/>
      <c r="C21" s="162" t="s">
        <v>57</v>
      </c>
      <c r="D21" s="163"/>
      <c r="E21" s="164"/>
      <c r="F21" s="164"/>
      <c r="G21" s="164"/>
      <c r="H21" s="164"/>
      <c r="I21" s="164"/>
      <c r="J21" s="164"/>
      <c r="K21" s="165"/>
      <c r="L21" s="165">
        <f>SUM(L14:L20)</f>
        <v>25.349999999999998</v>
      </c>
      <c r="M21" s="165">
        <f>SUM(M14:M20)</f>
        <v>380.25</v>
      </c>
      <c r="N21" s="165">
        <f>SUM(N14:N20)</f>
        <v>510.17</v>
      </c>
      <c r="O21" s="165">
        <f>SUM(O14:O20)</f>
        <v>125.1</v>
      </c>
      <c r="P21" s="165">
        <f>SUM(P14:P20)</f>
        <v>1015.52</v>
      </c>
      <c r="Q21" s="122"/>
      <c r="R21" s="122"/>
    </row>
    <row r="22" spans="1:3" s="168" customFormat="1" ht="12.75">
      <c r="A22" s="166"/>
      <c r="B22" s="166"/>
      <c r="C22" s="167"/>
    </row>
    <row r="23" spans="1:6" s="168" customFormat="1" ht="12.75">
      <c r="A23" s="62"/>
      <c r="B23" s="61"/>
      <c r="C23" s="167"/>
      <c r="D23" s="167"/>
      <c r="E23" s="167"/>
      <c r="F23" s="167"/>
    </row>
    <row r="24" spans="1:15" s="168" customFormat="1" ht="12.75">
      <c r="A24" s="166"/>
      <c r="B24" s="166"/>
      <c r="C24" s="167"/>
      <c r="M24" s="169"/>
      <c r="N24" s="169"/>
      <c r="O24" s="169"/>
    </row>
    <row r="25" spans="1:3" s="168" customFormat="1" ht="12.75">
      <c r="A25" s="61" t="s">
        <v>50</v>
      </c>
      <c r="B25" s="170"/>
      <c r="C25" s="171"/>
    </row>
    <row r="26" spans="1:18" ht="12.75">
      <c r="A26" s="61"/>
      <c r="B26" s="172"/>
      <c r="C26" s="173"/>
      <c r="F26" s="175"/>
      <c r="Q26" s="174"/>
      <c r="R26" s="174"/>
    </row>
    <row r="27" spans="1:18" ht="12.75">
      <c r="A27" s="61"/>
      <c r="B27" s="172"/>
      <c r="C27" s="172"/>
      <c r="Q27" s="174"/>
      <c r="R27" s="174"/>
    </row>
    <row r="28" spans="1:6" s="172" customFormat="1" ht="12.75">
      <c r="A28" s="176"/>
      <c r="D28" s="174"/>
      <c r="E28" s="174"/>
      <c r="F28" s="174"/>
    </row>
    <row r="29" spans="1:18" ht="12.75">
      <c r="A29" s="61" t="s">
        <v>47</v>
      </c>
      <c r="B29" s="172"/>
      <c r="C29" s="172"/>
      <c r="Q29" s="174"/>
      <c r="R29" s="174"/>
    </row>
    <row r="30" spans="1:18" ht="12.75">
      <c r="A30" s="172"/>
      <c r="B30" s="172"/>
      <c r="C30" s="172"/>
      <c r="Q30" s="174"/>
      <c r="R30" s="174"/>
    </row>
    <row r="31" spans="1:18" ht="12.75">
      <c r="A31" s="172"/>
      <c r="B31" s="172"/>
      <c r="C31" s="172"/>
      <c r="Q31" s="174"/>
      <c r="R31" s="174"/>
    </row>
    <row r="32" spans="1:18" ht="12.75">
      <c r="A32" s="172"/>
      <c r="B32" s="172"/>
      <c r="C32" s="172"/>
      <c r="Q32" s="174"/>
      <c r="R32" s="174"/>
    </row>
    <row r="33" spans="1:18" s="123" customFormat="1" ht="12.75">
      <c r="A33" s="181"/>
      <c r="B33" s="181"/>
      <c r="C33" s="182"/>
      <c r="D33" s="182"/>
      <c r="E33" s="182"/>
      <c r="F33" s="182"/>
      <c r="G33" s="182"/>
      <c r="I33" s="127"/>
      <c r="J33" s="127"/>
      <c r="K33" s="183"/>
      <c r="L33" s="183"/>
      <c r="M33" s="183"/>
      <c r="N33" s="183"/>
      <c r="O33" s="183"/>
      <c r="P33" s="183"/>
      <c r="Q33" s="122"/>
      <c r="R33" s="122"/>
    </row>
    <row r="34" spans="1:18" s="123" customFormat="1" ht="12.75">
      <c r="A34" s="181"/>
      <c r="B34" s="181"/>
      <c r="C34" s="181"/>
      <c r="D34" s="184"/>
      <c r="E34" s="185"/>
      <c r="F34" s="185"/>
      <c r="G34" s="185"/>
      <c r="J34" s="185"/>
      <c r="K34" s="185"/>
      <c r="L34" s="185"/>
      <c r="M34" s="185"/>
      <c r="N34" s="185"/>
      <c r="O34" s="185"/>
      <c r="P34" s="185"/>
      <c r="Q34" s="122"/>
      <c r="R34" s="122"/>
    </row>
    <row r="35" spans="1:18" s="123" customFormat="1" ht="12.75">
      <c r="A35" s="182"/>
      <c r="B35" s="182"/>
      <c r="C35" s="174"/>
      <c r="D35" s="182"/>
      <c r="E35" s="185"/>
      <c r="F35" s="185"/>
      <c r="G35" s="185"/>
      <c r="J35" s="182"/>
      <c r="K35" s="182"/>
      <c r="L35" s="182"/>
      <c r="M35" s="185"/>
      <c r="N35" s="185"/>
      <c r="O35" s="185"/>
      <c r="P35" s="185"/>
      <c r="Q35" s="122"/>
      <c r="R35" s="122"/>
    </row>
    <row r="36" spans="1:18" s="123" customFormat="1" ht="12.75">
      <c r="A36" s="186"/>
      <c r="B36" s="186"/>
      <c r="C36" s="174"/>
      <c r="D36" s="184"/>
      <c r="E36" s="185"/>
      <c r="F36" s="185"/>
      <c r="G36" s="185"/>
      <c r="J36" s="185"/>
      <c r="K36" s="185"/>
      <c r="L36" s="185"/>
      <c r="M36" s="185"/>
      <c r="N36" s="185"/>
      <c r="O36" s="185"/>
      <c r="P36" s="185"/>
      <c r="Q36" s="122"/>
      <c r="R36" s="122"/>
    </row>
  </sheetData>
  <sheetProtection/>
  <mergeCells count="11">
    <mergeCell ref="A1:P1"/>
    <mergeCell ref="A2:P2"/>
    <mergeCell ref="M9:N9"/>
    <mergeCell ref="O9:P9"/>
    <mergeCell ref="A12:A13"/>
    <mergeCell ref="B12:B13"/>
    <mergeCell ref="C12:C13"/>
    <mergeCell ref="D12:D13"/>
    <mergeCell ref="E12:E13"/>
    <mergeCell ref="F12:K12"/>
    <mergeCell ref="L12:P12"/>
  </mergeCells>
  <printOptions horizontalCentered="1"/>
  <pageMargins left="0.748031496062992" right="0.748031496062992" top="1.56496063" bottom="0.854330709" header="0.433070866141732" footer="0.2362204724409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28"/>
  <sheetViews>
    <sheetView view="pageBreakPreview" zoomScale="85" zoomScaleSheetLayoutView="85" zoomScalePageLayoutView="0" workbookViewId="0" topLeftCell="A1">
      <selection activeCell="C17" sqref="C17"/>
    </sheetView>
  </sheetViews>
  <sheetFormatPr defaultColWidth="11.28125" defaultRowHeight="12.75"/>
  <cols>
    <col min="1" max="1" width="10.421875" style="63" customWidth="1"/>
    <col min="2" max="2" width="55.00390625" style="63" customWidth="1"/>
    <col min="3" max="3" width="22.28125" style="63" customWidth="1"/>
    <col min="4" max="5" width="11.28125" style="64" customWidth="1"/>
    <col min="6" max="6" width="14.57421875" style="64" bestFit="1" customWidth="1"/>
    <col min="7" max="16384" width="11.28125" style="64" customWidth="1"/>
  </cols>
  <sheetData>
    <row r="1" ht="12.75">
      <c r="C1" s="63" t="s">
        <v>6</v>
      </c>
    </row>
    <row r="2" spans="1:3" ht="12.75">
      <c r="A2" s="96" t="s">
        <v>7</v>
      </c>
      <c r="B2" s="96"/>
      <c r="C2" s="96"/>
    </row>
    <row r="3" spans="1:3" ht="12.75">
      <c r="A3" s="96" t="s">
        <v>8</v>
      </c>
      <c r="B3" s="96"/>
      <c r="C3" s="96"/>
    </row>
    <row r="4" ht="12.75">
      <c r="C4" s="63" t="s">
        <v>9</v>
      </c>
    </row>
    <row r="5" spans="1:3" ht="12.75">
      <c r="A5" s="97" t="s">
        <v>48</v>
      </c>
      <c r="B5" s="96"/>
      <c r="C5" s="96"/>
    </row>
    <row r="6" spans="1:3" ht="12.75">
      <c r="A6" s="65"/>
      <c r="B6" s="65"/>
      <c r="C6" s="65"/>
    </row>
    <row r="7" spans="1:3" ht="12.75">
      <c r="A7" s="98" t="s">
        <v>28</v>
      </c>
      <c r="B7" s="98"/>
      <c r="C7" s="98"/>
    </row>
    <row r="8" spans="1:3" ht="12.75">
      <c r="A8" s="66"/>
      <c r="B8" s="66"/>
      <c r="C8" s="66"/>
    </row>
    <row r="9" spans="1:3" ht="12.75" customHeight="1">
      <c r="A9" s="3" t="str">
        <f>R_1!$A$4</f>
        <v>Objekta nosaukums: 316. un 318.sērijas ēku jumta konstrukciju mezglu tipveida pastiprināšanas risinājumi</v>
      </c>
      <c r="B9" s="3"/>
      <c r="C9" s="3"/>
    </row>
    <row r="10" spans="1:3" ht="12.75" customHeight="1">
      <c r="A10" s="3" t="str">
        <f>R_1!$A$5</f>
        <v>Būves nosaukums: Daudzdzīvokļu dzīvojamās ēkas</v>
      </c>
      <c r="B10" s="3"/>
      <c r="C10" s="3"/>
    </row>
    <row r="11" spans="1:3" ht="12.75">
      <c r="A11" s="3" t="str">
        <f>R_1!$A$6</f>
        <v>Objekta adrese: bez adreses</v>
      </c>
      <c r="B11" s="3"/>
      <c r="C11" s="3"/>
    </row>
    <row r="12" spans="1:3" ht="12.75">
      <c r="A12" s="3" t="str">
        <f>R_1!$A$7</f>
        <v>Pasūtījuma Nr.: EM 2023/16</v>
      </c>
      <c r="B12" s="3"/>
      <c r="C12" s="3"/>
    </row>
    <row r="13" ht="12.75">
      <c r="A13" s="67"/>
    </row>
    <row r="14" spans="1:3" ht="12.75">
      <c r="A14" s="67"/>
      <c r="C14" s="5" t="s">
        <v>52</v>
      </c>
    </row>
    <row r="15" spans="1:4" s="70" customFormat="1" ht="36" customHeight="1">
      <c r="A15" s="68" t="s">
        <v>4</v>
      </c>
      <c r="B15" s="68" t="s">
        <v>10</v>
      </c>
      <c r="C15" s="68" t="s">
        <v>18</v>
      </c>
      <c r="D15" s="69"/>
    </row>
    <row r="16" spans="1:3" s="70" customFormat="1" ht="12.75">
      <c r="A16" s="71">
        <v>1</v>
      </c>
      <c r="B16" s="72" t="str">
        <f>'Kops.2'!A3</f>
        <v>Pastiprināšanas risinājums R2</v>
      </c>
      <c r="C16" s="73">
        <f>'Kops.2'!E25</f>
        <v>1790.79</v>
      </c>
    </row>
    <row r="17" spans="1:5" s="70" customFormat="1" ht="12.75">
      <c r="A17" s="74"/>
      <c r="B17" s="75" t="s">
        <v>0</v>
      </c>
      <c r="C17" s="76">
        <f>SUM(C16:C16)</f>
        <v>1790.79</v>
      </c>
      <c r="D17" s="77"/>
      <c r="E17" s="78"/>
    </row>
    <row r="18" spans="1:3" s="70" customFormat="1" ht="9" customHeight="1">
      <c r="A18" s="79"/>
      <c r="B18" s="80"/>
      <c r="C18" s="81"/>
    </row>
    <row r="19" spans="1:3" s="70" customFormat="1" ht="6.75" customHeight="1">
      <c r="A19" s="82"/>
      <c r="B19" s="83"/>
      <c r="C19" s="84"/>
    </row>
    <row r="20" spans="1:6" s="70" customFormat="1" ht="12.75">
      <c r="A20" s="99" t="s">
        <v>11</v>
      </c>
      <c r="B20" s="99"/>
      <c r="C20" s="85">
        <f>ROUND(C17*0.21,2)</f>
        <v>376.07</v>
      </c>
      <c r="F20" s="86"/>
    </row>
    <row r="21" spans="1:3" s="70" customFormat="1" ht="12.75">
      <c r="A21" s="87"/>
      <c r="B21" s="87"/>
      <c r="C21" s="88"/>
    </row>
    <row r="22" spans="1:3" s="70" customFormat="1" ht="12.75">
      <c r="A22" s="87"/>
      <c r="B22" s="87"/>
      <c r="C22" s="88"/>
    </row>
    <row r="23" spans="1:3" s="70" customFormat="1" ht="12.75">
      <c r="A23" s="87"/>
      <c r="B23" s="87"/>
      <c r="C23" s="88"/>
    </row>
    <row r="24" spans="1:3" s="70" customFormat="1" ht="12.75">
      <c r="A24" s="1" t="str">
        <f>R_1!$A$25</f>
        <v>Sastādīja:  Mikus Dzudzilo, Sert.Nr. Sert.Nr. 20-7063</v>
      </c>
      <c r="B24" s="89"/>
      <c r="C24" s="90"/>
    </row>
    <row r="25" spans="1:6" ht="12.75">
      <c r="A25" s="1"/>
      <c r="C25" s="91"/>
      <c r="F25" s="92"/>
    </row>
    <row r="26" ht="12.75">
      <c r="A26" s="1"/>
    </row>
    <row r="27" spans="1:6" s="63" customFormat="1" ht="12.75">
      <c r="A27" s="34"/>
      <c r="D27" s="64"/>
      <c r="E27" s="64"/>
      <c r="F27" s="64"/>
    </row>
    <row r="28" ht="12.75">
      <c r="A28" s="1" t="str">
        <f>R_1!$A$29</f>
        <v>Pārbaudīja: </v>
      </c>
    </row>
  </sheetData>
  <sheetProtection/>
  <mergeCells count="5">
    <mergeCell ref="A2:C2"/>
    <mergeCell ref="A3:C3"/>
    <mergeCell ref="A5:C5"/>
    <mergeCell ref="A7:C7"/>
    <mergeCell ref="A20:B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2:J47"/>
  <sheetViews>
    <sheetView view="pageBreakPreview" zoomScale="85" zoomScaleSheetLayoutView="85" zoomScalePageLayoutView="0" workbookViewId="0" topLeftCell="A1">
      <selection activeCell="D22" sqref="D22:D24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00" t="s">
        <v>32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0" t="s">
        <v>59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R_1!$A$4</f>
        <v>Objekta nosaukums: 316. un 318.sērijas ēku jumta konstrukciju mezglu tipveida pastiprināšanas risinājumi</v>
      </c>
      <c r="B7" s="3"/>
      <c r="C7" s="21"/>
      <c r="D7" s="21"/>
      <c r="E7" s="21"/>
      <c r="F7" s="21"/>
      <c r="G7" s="21"/>
      <c r="H7" s="21"/>
      <c r="I7" s="21"/>
    </row>
    <row r="8" spans="1:9" ht="12.75" customHeight="1">
      <c r="A8" s="3" t="str">
        <f>R_1!$A$5</f>
        <v>Būves nosaukums: Daudzdzīvokļu dzīvojamās ēkas</v>
      </c>
      <c r="B8" s="3"/>
      <c r="C8" s="21"/>
      <c r="D8" s="21"/>
      <c r="E8" s="21"/>
      <c r="F8" s="21"/>
      <c r="G8" s="21"/>
      <c r="H8" s="21"/>
      <c r="I8" s="21"/>
    </row>
    <row r="9" spans="1:9" ht="12.75">
      <c r="A9" s="3" t="str">
        <f>R_1!$A$6</f>
        <v>Objekta adrese: bez adreses</v>
      </c>
      <c r="B9" s="3"/>
      <c r="C9" s="9"/>
      <c r="D9" s="9"/>
      <c r="E9" s="9"/>
      <c r="F9" s="9"/>
      <c r="G9" s="9"/>
      <c r="H9" s="9"/>
      <c r="I9" s="9"/>
    </row>
    <row r="10" spans="1:9" ht="12.75">
      <c r="A10" s="3" t="str">
        <f>R_1!$A$7</f>
        <v>Pasūtījuma Nr.: EM 2023/16</v>
      </c>
      <c r="B10" s="3"/>
      <c r="C10" s="22"/>
      <c r="D10" s="22"/>
      <c r="E10" s="22"/>
      <c r="F10" s="22"/>
      <c r="G10" s="22"/>
      <c r="H10" s="22"/>
      <c r="I10" s="22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6"/>
      <c r="C12" s="23" t="s">
        <v>19</v>
      </c>
      <c r="D12" s="23"/>
      <c r="E12" s="24">
        <f>E25</f>
        <v>1790.79</v>
      </c>
      <c r="F12" s="4"/>
      <c r="G12" s="4"/>
      <c r="H12" s="4"/>
      <c r="I12" s="4"/>
    </row>
    <row r="13" spans="1:9" ht="12.75">
      <c r="A13" s="6"/>
      <c r="B13" s="6"/>
      <c r="C13" s="23" t="s">
        <v>21</v>
      </c>
      <c r="D13" s="23"/>
      <c r="E13" s="24">
        <f>I21</f>
        <v>35.730000000000004</v>
      </c>
      <c r="F13" s="4"/>
      <c r="G13" s="4"/>
      <c r="H13" s="4"/>
      <c r="I13" s="4"/>
    </row>
    <row r="14" spans="1:9" s="38" customFormat="1" ht="12.75">
      <c r="A14" s="35"/>
      <c r="B14" s="35"/>
      <c r="C14" s="36"/>
      <c r="D14" s="36"/>
      <c r="E14" s="37"/>
      <c r="F14" s="25"/>
      <c r="G14" s="25"/>
      <c r="H14" s="25"/>
      <c r="I14" s="25"/>
    </row>
    <row r="15" spans="7:10" ht="12.75">
      <c r="G15" s="6"/>
      <c r="I15" s="14" t="str">
        <f>'Buvn.kopt. 1'!$C$14</f>
        <v>Tāme sastādīta 2023.gada 07.decembrī</v>
      </c>
      <c r="J15" s="40"/>
    </row>
    <row r="16" spans="1:10" ht="12.75" customHeight="1">
      <c r="A16" s="105" t="s">
        <v>4</v>
      </c>
      <c r="B16" s="103" t="s">
        <v>23</v>
      </c>
      <c r="C16" s="106" t="s">
        <v>49</v>
      </c>
      <c r="D16" s="107"/>
      <c r="E16" s="105" t="s">
        <v>36</v>
      </c>
      <c r="F16" s="102" t="s">
        <v>13</v>
      </c>
      <c r="G16" s="102"/>
      <c r="H16" s="102"/>
      <c r="I16" s="102"/>
      <c r="J16" s="58"/>
    </row>
    <row r="17" spans="1:10" s="25" customFormat="1" ht="45" customHeight="1">
      <c r="A17" s="105"/>
      <c r="B17" s="104"/>
      <c r="C17" s="108"/>
      <c r="D17" s="109"/>
      <c r="E17" s="105"/>
      <c r="F17" s="13" t="s">
        <v>33</v>
      </c>
      <c r="G17" s="13" t="s">
        <v>34</v>
      </c>
      <c r="H17" s="32" t="s">
        <v>35</v>
      </c>
      <c r="I17" s="32" t="s">
        <v>22</v>
      </c>
      <c r="J17" s="59"/>
    </row>
    <row r="18" spans="1:9" s="49" customFormat="1" ht="12.75">
      <c r="A18" s="45"/>
      <c r="B18" s="46"/>
      <c r="C18" s="46"/>
      <c r="D18" s="47"/>
      <c r="E18" s="45"/>
      <c r="F18" s="45"/>
      <c r="G18" s="45"/>
      <c r="H18" s="48"/>
      <c r="I18" s="48"/>
    </row>
    <row r="19" spans="1:10" s="49" customFormat="1" ht="12.75">
      <c r="A19" s="51">
        <v>1</v>
      </c>
      <c r="B19" s="51">
        <v>2.1</v>
      </c>
      <c r="C19" s="53" t="s">
        <v>59</v>
      </c>
      <c r="D19" s="54"/>
      <c r="E19" s="52">
        <f>F19+G19+H19</f>
        <v>1517.62</v>
      </c>
      <c r="F19" s="50">
        <f>'2.1_R2'!M20</f>
        <v>535.95</v>
      </c>
      <c r="G19" s="50">
        <f>'2.1_R2'!N20</f>
        <v>757.88</v>
      </c>
      <c r="H19" s="50">
        <f>'2.1_R2'!O20</f>
        <v>223.79</v>
      </c>
      <c r="I19" s="50">
        <f>'2.1_R2'!L20</f>
        <v>35.730000000000004</v>
      </c>
      <c r="J19" s="56"/>
    </row>
    <row r="20" spans="1:10" s="26" customFormat="1" ht="12.75">
      <c r="A20" s="39"/>
      <c r="B20" s="44"/>
      <c r="C20" s="42"/>
      <c r="D20" s="43"/>
      <c r="E20" s="41">
        <f>F20+G20+H20</f>
        <v>0</v>
      </c>
      <c r="F20" s="41"/>
      <c r="G20" s="41"/>
      <c r="H20" s="41"/>
      <c r="I20" s="41"/>
      <c r="J20" s="56"/>
    </row>
    <row r="21" spans="1:10" ht="12.75">
      <c r="A21" s="112" t="s">
        <v>0</v>
      </c>
      <c r="B21" s="112"/>
      <c r="C21" s="112"/>
      <c r="D21" s="27"/>
      <c r="E21" s="28">
        <f>SUM(E18:E20)</f>
        <v>1517.62</v>
      </c>
      <c r="F21" s="28">
        <f>SUM(F18:F20)</f>
        <v>535.95</v>
      </c>
      <c r="G21" s="28">
        <f>SUM(G18:G20)</f>
        <v>757.88</v>
      </c>
      <c r="H21" s="28">
        <f>SUM(H18:H20)</f>
        <v>223.79</v>
      </c>
      <c r="I21" s="28">
        <f>SUM(I18:I20)</f>
        <v>35.730000000000004</v>
      </c>
      <c r="J21" s="57"/>
    </row>
    <row r="22" spans="1:10" ht="12.75">
      <c r="A22" s="113" t="s">
        <v>14</v>
      </c>
      <c r="B22" s="113"/>
      <c r="C22" s="113"/>
      <c r="D22" s="10">
        <v>0.1</v>
      </c>
      <c r="E22" s="29">
        <f>ROUND(E21*D22,2)</f>
        <v>151.76</v>
      </c>
      <c r="J22" s="56"/>
    </row>
    <row r="23" spans="1:10" ht="12.75">
      <c r="A23" s="114" t="s">
        <v>15</v>
      </c>
      <c r="B23" s="114"/>
      <c r="C23" s="114"/>
      <c r="D23" s="30"/>
      <c r="E23" s="29">
        <f>ROUND(E22*0.05,2)</f>
        <v>7.59</v>
      </c>
      <c r="J23" s="56"/>
    </row>
    <row r="24" spans="1:10" ht="12.75">
      <c r="A24" s="115" t="s">
        <v>16</v>
      </c>
      <c r="B24" s="116"/>
      <c r="C24" s="117"/>
      <c r="D24" s="10">
        <v>0.08</v>
      </c>
      <c r="E24" s="29">
        <f>ROUND(E21*D24,2)</f>
        <v>121.41</v>
      </c>
      <c r="G24" s="60"/>
      <c r="J24" s="56"/>
    </row>
    <row r="25" spans="1:10" ht="12.75">
      <c r="A25" s="112" t="s">
        <v>17</v>
      </c>
      <c r="B25" s="112"/>
      <c r="C25" s="112"/>
      <c r="D25" s="27"/>
      <c r="E25" s="28">
        <f>E21+E22+E24</f>
        <v>1790.79</v>
      </c>
      <c r="G25" s="31"/>
      <c r="J25" s="57"/>
    </row>
    <row r="26" spans="1:3" s="15" customFormat="1" ht="12.75">
      <c r="A26" s="16"/>
      <c r="B26" s="16"/>
      <c r="C26" s="17"/>
    </row>
    <row r="27" spans="1:3" s="15" customFormat="1" ht="12.75">
      <c r="A27" s="16"/>
      <c r="B27" s="16"/>
      <c r="C27" s="17"/>
    </row>
    <row r="28" spans="1:3" s="15" customFormat="1" ht="12.75">
      <c r="A28" s="16"/>
      <c r="B28" s="16"/>
      <c r="C28" s="17"/>
    </row>
    <row r="29" spans="1:3" s="15" customFormat="1" ht="12.75">
      <c r="A29" s="1" t="str">
        <f>R_1!$A$25</f>
        <v>Sastādīja:  Mikus Dzudzilo, Sert.Nr. Sert.Nr. 20-7063</v>
      </c>
      <c r="B29" s="18"/>
      <c r="C29" s="19"/>
    </row>
    <row r="30" spans="1:6" s="11" customFormat="1" ht="12.75">
      <c r="A30" s="1"/>
      <c r="B30" s="12"/>
      <c r="C30" s="33"/>
      <c r="F30" s="20"/>
    </row>
    <row r="31" spans="1:3" s="11" customFormat="1" ht="12.75">
      <c r="A31" s="1"/>
      <c r="B31" s="12"/>
      <c r="C31" s="12"/>
    </row>
    <row r="32" spans="1:6" s="12" customFormat="1" ht="12.75">
      <c r="A32" s="34"/>
      <c r="D32" s="11"/>
      <c r="E32" s="11"/>
      <c r="F32" s="11"/>
    </row>
    <row r="33" spans="1:3" s="11" customFormat="1" ht="12.75">
      <c r="A33" s="1" t="str">
        <f>R_1!$A$29</f>
        <v>Pārbaudīja: </v>
      </c>
      <c r="B33" s="12"/>
      <c r="C33" s="12"/>
    </row>
    <row r="34" spans="1:3" s="11" customFormat="1" ht="12.75">
      <c r="A34" s="12"/>
      <c r="B34" s="12"/>
      <c r="C34" s="12"/>
    </row>
    <row r="35" spans="1:3" s="11" customFormat="1" ht="12.75">
      <c r="A35" s="12"/>
      <c r="B35" s="12"/>
      <c r="C35" s="12"/>
    </row>
    <row r="36" spans="1:3" s="11" customFormat="1" ht="12.75">
      <c r="A36" s="12"/>
      <c r="B36" s="12"/>
      <c r="C36" s="12"/>
    </row>
    <row r="37" spans="1:2" ht="12.75">
      <c r="A37" s="8"/>
      <c r="B37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7" spans="1:2" ht="12.75">
      <c r="A47" s="34"/>
      <c r="B47" s="34"/>
    </row>
  </sheetData>
  <sheetProtection/>
  <mergeCells count="13">
    <mergeCell ref="E16:E17"/>
    <mergeCell ref="F16:I16"/>
    <mergeCell ref="A2:I2"/>
    <mergeCell ref="A4:I4"/>
    <mergeCell ref="A3:I3"/>
    <mergeCell ref="A21:C21"/>
    <mergeCell ref="A22:C22"/>
    <mergeCell ref="A23:C23"/>
    <mergeCell ref="A24:C24"/>
    <mergeCell ref="A25:C25"/>
    <mergeCell ref="A16:A17"/>
    <mergeCell ref="B16:B17"/>
    <mergeCell ref="C16:D17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S31"/>
  <sheetViews>
    <sheetView view="pageBreakPreview" zoomScale="85" zoomScaleNormal="85" zoomScaleSheetLayoutView="85" zoomScalePageLayoutView="0" workbookViewId="0" topLeftCell="A1">
      <selection activeCell="J8" sqref="J8"/>
    </sheetView>
  </sheetViews>
  <sheetFormatPr defaultColWidth="9.140625" defaultRowHeight="12.75"/>
  <cols>
    <col min="1" max="1" width="4.57421875" style="174" customWidth="1"/>
    <col min="2" max="2" width="5.421875" style="174" customWidth="1"/>
    <col min="3" max="3" width="50.421875" style="174" customWidth="1"/>
    <col min="4" max="4" width="5.8515625" style="174" customWidth="1"/>
    <col min="5" max="5" width="7.8515625" style="174" customWidth="1"/>
    <col min="6" max="6" width="8.8515625" style="174" customWidth="1"/>
    <col min="7" max="7" width="8.7109375" style="174" customWidth="1"/>
    <col min="8" max="8" width="9.57421875" style="174" customWidth="1"/>
    <col min="9" max="9" width="10.140625" style="174" customWidth="1"/>
    <col min="10" max="10" width="10.421875" style="174" customWidth="1"/>
    <col min="11" max="11" width="10.00390625" style="174" customWidth="1"/>
    <col min="12" max="13" width="9.7109375" style="174" customWidth="1"/>
    <col min="14" max="14" width="10.7109375" style="174" customWidth="1"/>
    <col min="15" max="15" width="9.00390625" style="174" customWidth="1"/>
    <col min="16" max="16" width="10.8515625" style="174" customWidth="1"/>
    <col min="17" max="17" width="9.421875" style="172" customWidth="1"/>
    <col min="18" max="18" width="9.140625" style="172" customWidth="1"/>
    <col min="19" max="19" width="11.00390625" style="174" customWidth="1"/>
    <col min="20" max="16384" width="9.140625" style="174" customWidth="1"/>
  </cols>
  <sheetData>
    <row r="1" spans="1:18" s="123" customFormat="1" ht="12.75">
      <c r="A1" s="120" t="s">
        <v>29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2"/>
    </row>
    <row r="2" spans="1:18" s="123" customFormat="1" ht="12.75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</row>
    <row r="3" spans="1:18" s="123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  <c r="R3" s="122"/>
    </row>
    <row r="4" spans="1:18" s="123" customFormat="1" ht="12.75">
      <c r="A4" s="126" t="str">
        <f>R_1!$A$4</f>
        <v>Objekta nosaukums: 316. un 318.sērijas ēku jumta konstrukciju mezglu tipveida pastiprināšanas risinājumi</v>
      </c>
      <c r="B4" s="126"/>
      <c r="C4" s="122"/>
      <c r="D4" s="127"/>
      <c r="E4" s="127"/>
      <c r="F4" s="127"/>
      <c r="G4" s="127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23" customFormat="1" ht="12.75">
      <c r="A5" s="126" t="str">
        <f>R_1!$A$5</f>
        <v>Būves nosaukums: Daudzdzīvokļu dzīvojamās ēkas</v>
      </c>
      <c r="B5" s="126"/>
      <c r="C5" s="122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23" customFormat="1" ht="12.75">
      <c r="A6" s="126" t="str">
        <f>R_1!$A$6</f>
        <v>Objekta adrese: bez adreses</v>
      </c>
      <c r="B6" s="126"/>
      <c r="C6" s="122"/>
      <c r="D6" s="127"/>
      <c r="E6" s="127"/>
      <c r="F6" s="127"/>
      <c r="G6" s="12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3" customFormat="1" ht="12.75">
      <c r="A7" s="126" t="str">
        <f>R_1!$A$7</f>
        <v>Pasūtījuma Nr.: EM 2023/16</v>
      </c>
      <c r="B7" s="126"/>
      <c r="C7" s="122"/>
      <c r="D7" s="127"/>
      <c r="E7" s="127"/>
      <c r="F7" s="127"/>
      <c r="G7" s="127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23" customFormat="1" ht="12.75">
      <c r="A8" s="126"/>
      <c r="B8" s="126"/>
      <c r="C8" s="122"/>
      <c r="D8" s="127"/>
      <c r="E8" s="127"/>
      <c r="F8" s="127"/>
      <c r="G8" s="127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23" customFormat="1" ht="12.75">
      <c r="A9" s="123" t="str">
        <f>R_1!$A$9</f>
        <v>Tāme sastādīta 2023.gada tirgus cenās pamatojoties uz būvprojektu</v>
      </c>
      <c r="C9" s="61"/>
      <c r="D9" s="127"/>
      <c r="H9" s="122"/>
      <c r="I9" s="122"/>
      <c r="J9" s="122"/>
      <c r="K9" s="128"/>
      <c r="L9" s="128"/>
      <c r="M9" s="129" t="s">
        <v>20</v>
      </c>
      <c r="N9" s="129"/>
      <c r="O9" s="130">
        <f>P20</f>
        <v>1517.62</v>
      </c>
      <c r="P9" s="131"/>
      <c r="Q9" s="122"/>
      <c r="R9" s="122"/>
    </row>
    <row r="10" spans="3:18" s="123" customFormat="1" ht="12.75">
      <c r="C10" s="61"/>
      <c r="D10" s="127"/>
      <c r="H10" s="122"/>
      <c r="I10" s="122"/>
      <c r="J10" s="122"/>
      <c r="K10" s="128"/>
      <c r="L10" s="128"/>
      <c r="M10" s="127"/>
      <c r="N10" s="127"/>
      <c r="O10" s="132"/>
      <c r="P10" s="133"/>
      <c r="Q10" s="122"/>
      <c r="R10" s="122"/>
    </row>
    <row r="11" spans="1:18" s="123" customFormat="1" ht="12.75">
      <c r="A11" s="126"/>
      <c r="B11" s="126"/>
      <c r="C11" s="126"/>
      <c r="D11" s="122"/>
      <c r="P11" s="127" t="str">
        <f>'Kops.1'!$I$15</f>
        <v>Tāme sastādīta 2023.gada 07.decembrī</v>
      </c>
      <c r="Q11" s="122"/>
      <c r="R11" s="122"/>
    </row>
    <row r="12" spans="1:18" s="123" customFormat="1" ht="12.75" customHeight="1">
      <c r="A12" s="134" t="s">
        <v>4</v>
      </c>
      <c r="B12" s="134" t="s">
        <v>24</v>
      </c>
      <c r="C12" s="135" t="s">
        <v>37</v>
      </c>
      <c r="D12" s="134" t="s">
        <v>1</v>
      </c>
      <c r="E12" s="136" t="s">
        <v>2</v>
      </c>
      <c r="F12" s="137" t="s">
        <v>5</v>
      </c>
      <c r="G12" s="138"/>
      <c r="H12" s="138"/>
      <c r="I12" s="138"/>
      <c r="J12" s="138"/>
      <c r="K12" s="139"/>
      <c r="L12" s="137" t="s">
        <v>3</v>
      </c>
      <c r="M12" s="138"/>
      <c r="N12" s="138"/>
      <c r="O12" s="138"/>
      <c r="P12" s="139"/>
      <c r="Q12" s="122"/>
      <c r="R12" s="122"/>
    </row>
    <row r="13" spans="1:18" s="123" customFormat="1" ht="58.5" customHeight="1">
      <c r="A13" s="140"/>
      <c r="B13" s="140"/>
      <c r="C13" s="141"/>
      <c r="D13" s="140"/>
      <c r="E13" s="136"/>
      <c r="F13" s="142" t="s">
        <v>25</v>
      </c>
      <c r="G13" s="142" t="s">
        <v>26</v>
      </c>
      <c r="H13" s="142" t="s">
        <v>33</v>
      </c>
      <c r="I13" s="142" t="s">
        <v>34</v>
      </c>
      <c r="J13" s="142" t="s">
        <v>35</v>
      </c>
      <c r="K13" s="142" t="s">
        <v>38</v>
      </c>
      <c r="L13" s="142" t="s">
        <v>27</v>
      </c>
      <c r="M13" s="142" t="s">
        <v>33</v>
      </c>
      <c r="N13" s="142" t="s">
        <v>34</v>
      </c>
      <c r="O13" s="142" t="s">
        <v>35</v>
      </c>
      <c r="P13" s="142" t="s">
        <v>39</v>
      </c>
      <c r="Q13" s="122"/>
      <c r="R13" s="122"/>
    </row>
    <row r="14" spans="1:18" s="151" customFormat="1" ht="25.5">
      <c r="A14" s="143"/>
      <c r="B14" s="143"/>
      <c r="C14" s="144" t="s">
        <v>63</v>
      </c>
      <c r="D14" s="145"/>
      <c r="E14" s="146"/>
      <c r="F14" s="146"/>
      <c r="G14" s="146"/>
      <c r="H14" s="147"/>
      <c r="I14" s="147"/>
      <c r="J14" s="147"/>
      <c r="K14" s="148">
        <f>ROUND(H14+I14+J14,2)</f>
        <v>0</v>
      </c>
      <c r="L14" s="148">
        <f>ROUND(F14*E14,2)</f>
        <v>0</v>
      </c>
      <c r="M14" s="149">
        <f>ROUND(H14*E14,2)</f>
        <v>0</v>
      </c>
      <c r="N14" s="149">
        <f>ROUND(I14*E14,2)</f>
        <v>0</v>
      </c>
      <c r="O14" s="149">
        <f>ROUND(J14*E14,2)</f>
        <v>0</v>
      </c>
      <c r="P14" s="148">
        <f>ROUND(M14+N14+O14,2)</f>
        <v>0</v>
      </c>
      <c r="Q14" s="150"/>
      <c r="R14" s="150"/>
    </row>
    <row r="15" spans="1:18" s="151" customFormat="1" ht="12.75">
      <c r="A15" s="143">
        <v>1</v>
      </c>
      <c r="B15" s="152"/>
      <c r="C15" s="153" t="s">
        <v>63</v>
      </c>
      <c r="D15" s="93" t="s">
        <v>64</v>
      </c>
      <c r="E15" s="94">
        <v>1</v>
      </c>
      <c r="F15" s="154">
        <v>10.11</v>
      </c>
      <c r="G15" s="155">
        <v>15</v>
      </c>
      <c r="H15" s="156">
        <f>ROUND(G15*F15,2)</f>
        <v>151.65</v>
      </c>
      <c r="I15" s="156">
        <v>197.88</v>
      </c>
      <c r="J15" s="156">
        <v>62.79</v>
      </c>
      <c r="K15" s="148">
        <f>ROUND(H15+I15+J15,2)</f>
        <v>412.32</v>
      </c>
      <c r="L15" s="148">
        <f>ROUND(F15*E15,2)</f>
        <v>10.11</v>
      </c>
      <c r="M15" s="149">
        <f>ROUND(H15*E15,2)</f>
        <v>151.65</v>
      </c>
      <c r="N15" s="149">
        <f>ROUND(I15*E15,2)</f>
        <v>197.88</v>
      </c>
      <c r="O15" s="149">
        <f>ROUND(J15*E15,2)</f>
        <v>62.79</v>
      </c>
      <c r="P15" s="148">
        <f>ROUND(M15+N15+O15,2)</f>
        <v>412.32</v>
      </c>
      <c r="Q15" s="150"/>
      <c r="R15" s="150"/>
    </row>
    <row r="16" spans="1:18" s="151" customFormat="1" ht="12.75">
      <c r="A16" s="143"/>
      <c r="B16" s="152"/>
      <c r="C16" s="157" t="s">
        <v>65</v>
      </c>
      <c r="D16" s="93"/>
      <c r="E16" s="94"/>
      <c r="F16" s="154"/>
      <c r="G16" s="155"/>
      <c r="H16" s="156">
        <f>ROUND(G16*F16,2)</f>
        <v>0</v>
      </c>
      <c r="I16" s="156"/>
      <c r="J16" s="156"/>
      <c r="K16" s="148">
        <f>ROUND(H16+I16+J16,2)</f>
        <v>0</v>
      </c>
      <c r="L16" s="148">
        <f>ROUND(F16*E16,2)</f>
        <v>0</v>
      </c>
      <c r="M16" s="149">
        <f>ROUND(H16*E16,2)</f>
        <v>0</v>
      </c>
      <c r="N16" s="149">
        <f>ROUND(I16*E16,2)</f>
        <v>0</v>
      </c>
      <c r="O16" s="149">
        <f>ROUND(J16*E16,2)</f>
        <v>0</v>
      </c>
      <c r="P16" s="148">
        <f>ROUND(M16+N16+O16,2)</f>
        <v>0</v>
      </c>
      <c r="Q16" s="150"/>
      <c r="R16" s="150"/>
    </row>
    <row r="17" spans="1:18" s="151" customFormat="1" ht="51">
      <c r="A17" s="143">
        <v>2</v>
      </c>
      <c r="B17" s="152"/>
      <c r="C17" s="153" t="s">
        <v>66</v>
      </c>
      <c r="D17" s="93" t="s">
        <v>67</v>
      </c>
      <c r="E17" s="94">
        <v>94</v>
      </c>
      <c r="F17" s="154">
        <v>0.23</v>
      </c>
      <c r="G17" s="155">
        <v>15</v>
      </c>
      <c r="H17" s="156">
        <f>ROUND(G17*F17,2)</f>
        <v>3.45</v>
      </c>
      <c r="I17" s="156">
        <v>5</v>
      </c>
      <c r="J17" s="156">
        <v>1.5</v>
      </c>
      <c r="K17" s="148">
        <f>ROUND(H17+I17+J17,2)</f>
        <v>9.95</v>
      </c>
      <c r="L17" s="148">
        <f>ROUND(F17*E17,2)</f>
        <v>21.62</v>
      </c>
      <c r="M17" s="149">
        <f>ROUND(H17*E17,2)</f>
        <v>324.3</v>
      </c>
      <c r="N17" s="149">
        <f>ROUND(I17*E17,2)</f>
        <v>470</v>
      </c>
      <c r="O17" s="149">
        <f>ROUND(J17*E17,2)</f>
        <v>141</v>
      </c>
      <c r="P17" s="148">
        <f>ROUND(M17+N17+O17,2)</f>
        <v>935.3</v>
      </c>
      <c r="Q17" s="150"/>
      <c r="R17" s="150"/>
    </row>
    <row r="18" spans="1:19" s="159" customFormat="1" ht="25.5">
      <c r="A18" s="143">
        <v>3</v>
      </c>
      <c r="B18" s="152"/>
      <c r="C18" s="153" t="s">
        <v>68</v>
      </c>
      <c r="D18" s="158" t="s">
        <v>67</v>
      </c>
      <c r="E18" s="154">
        <v>20</v>
      </c>
      <c r="F18" s="154">
        <v>0.2</v>
      </c>
      <c r="G18" s="155">
        <v>15</v>
      </c>
      <c r="H18" s="156">
        <f>ROUND(G18*F18,2)</f>
        <v>3</v>
      </c>
      <c r="I18" s="156">
        <v>4.5</v>
      </c>
      <c r="J18" s="156">
        <v>1</v>
      </c>
      <c r="K18" s="148">
        <f>ROUND(H18+I18+J18,2)</f>
        <v>8.5</v>
      </c>
      <c r="L18" s="148">
        <f>ROUND(F18*E18,2)</f>
        <v>4</v>
      </c>
      <c r="M18" s="149">
        <f>ROUND(H18*E18,2)</f>
        <v>60</v>
      </c>
      <c r="N18" s="149">
        <f>ROUND(I18*E18,2)</f>
        <v>90</v>
      </c>
      <c r="O18" s="149">
        <f>ROUND(J18*E18,2)</f>
        <v>20</v>
      </c>
      <c r="P18" s="148">
        <f>ROUND(M18+N18+O18,2)</f>
        <v>170</v>
      </c>
      <c r="Q18" s="150"/>
      <c r="R18" s="150"/>
      <c r="S18" s="150"/>
    </row>
    <row r="19" spans="1:18" s="151" customFormat="1" ht="12.75">
      <c r="A19" s="143"/>
      <c r="B19" s="143"/>
      <c r="C19" s="178"/>
      <c r="D19" s="93"/>
      <c r="E19" s="94"/>
      <c r="F19" s="94"/>
      <c r="G19" s="94"/>
      <c r="H19" s="94"/>
      <c r="I19" s="94"/>
      <c r="J19" s="94"/>
      <c r="K19" s="148">
        <f>ROUND(H19+I19+J19,2)</f>
        <v>0</v>
      </c>
      <c r="L19" s="148">
        <f>ROUND(F19*E19,2)</f>
        <v>0</v>
      </c>
      <c r="M19" s="149">
        <f>ROUND(H19*E19,2)</f>
        <v>0</v>
      </c>
      <c r="N19" s="149">
        <f>ROUND(I19*E19,2)</f>
        <v>0</v>
      </c>
      <c r="O19" s="149">
        <f>ROUND(J19*E19,2)</f>
        <v>0</v>
      </c>
      <c r="P19" s="148">
        <f>ROUND(M19+N19+O19,2)</f>
        <v>0</v>
      </c>
      <c r="Q19" s="150"/>
      <c r="R19" s="150"/>
    </row>
    <row r="20" spans="1:18" s="123" customFormat="1" ht="38.25" customHeight="1">
      <c r="A20" s="161"/>
      <c r="B20" s="161"/>
      <c r="C20" s="177" t="s">
        <v>42</v>
      </c>
      <c r="D20" s="163"/>
      <c r="E20" s="164"/>
      <c r="F20" s="164"/>
      <c r="G20" s="164"/>
      <c r="H20" s="164"/>
      <c r="I20" s="164"/>
      <c r="J20" s="164"/>
      <c r="K20" s="165"/>
      <c r="L20" s="165">
        <f>SUM(L14:L19)</f>
        <v>35.730000000000004</v>
      </c>
      <c r="M20" s="165">
        <f>SUM(M14:M19)</f>
        <v>535.95</v>
      </c>
      <c r="N20" s="165">
        <f>SUM(N14:N19)</f>
        <v>757.88</v>
      </c>
      <c r="O20" s="165">
        <f>SUM(O14:O19)</f>
        <v>223.79</v>
      </c>
      <c r="P20" s="165">
        <f>SUM(P14:P19)</f>
        <v>1517.62</v>
      </c>
      <c r="Q20" s="122"/>
      <c r="R20" s="122"/>
    </row>
    <row r="21" spans="1:3" s="168" customFormat="1" ht="12.75">
      <c r="A21" s="166"/>
      <c r="B21" s="166"/>
      <c r="C21" s="167"/>
    </row>
    <row r="22" spans="1:3" s="168" customFormat="1" ht="12.75">
      <c r="A22" s="62"/>
      <c r="B22" s="61"/>
      <c r="C22" s="167"/>
    </row>
    <row r="23" spans="1:15" s="168" customFormat="1" ht="12.75">
      <c r="A23" s="166"/>
      <c r="B23" s="166"/>
      <c r="C23" s="167"/>
      <c r="M23" s="169"/>
      <c r="N23" s="169"/>
      <c r="O23" s="169"/>
    </row>
    <row r="24" spans="1:3" s="168" customFormat="1" ht="12.75">
      <c r="A24" s="61" t="str">
        <f>R_1!$A$25</f>
        <v>Sastādīja:  Mikus Dzudzilo, Sert.Nr. Sert.Nr. 20-7063</v>
      </c>
      <c r="B24" s="170"/>
      <c r="C24" s="171"/>
    </row>
    <row r="25" spans="1:18" ht="12.75">
      <c r="A25" s="61"/>
      <c r="B25" s="172"/>
      <c r="C25" s="173"/>
      <c r="F25" s="175"/>
      <c r="Q25" s="174"/>
      <c r="R25" s="174"/>
    </row>
    <row r="26" spans="1:18" ht="12.75">
      <c r="A26" s="61"/>
      <c r="B26" s="172"/>
      <c r="C26" s="172"/>
      <c r="Q26" s="174"/>
      <c r="R26" s="174"/>
    </row>
    <row r="27" spans="1:6" s="172" customFormat="1" ht="12.75">
      <c r="A27" s="176"/>
      <c r="D27" s="174"/>
      <c r="E27" s="174"/>
      <c r="F27" s="174"/>
    </row>
    <row r="28" spans="1:18" ht="12.75">
      <c r="A28" s="61" t="str">
        <f>R_1!$A$29</f>
        <v>Pārbaudīja: </v>
      </c>
      <c r="B28" s="172"/>
      <c r="C28" s="172"/>
      <c r="Q28" s="174"/>
      <c r="R28" s="174"/>
    </row>
    <row r="29" spans="1:18" ht="12.75">
      <c r="A29" s="172"/>
      <c r="B29" s="172"/>
      <c r="C29" s="172"/>
      <c r="Q29" s="174"/>
      <c r="R29" s="174"/>
    </row>
    <row r="30" spans="1:18" ht="12.75">
      <c r="A30" s="172"/>
      <c r="B30" s="172"/>
      <c r="C30" s="172"/>
      <c r="Q30" s="174"/>
      <c r="R30" s="174"/>
    </row>
    <row r="31" spans="1:18" ht="12.75">
      <c r="A31" s="172"/>
      <c r="B31" s="172"/>
      <c r="C31" s="172"/>
      <c r="Q31" s="174"/>
      <c r="R31" s="174"/>
    </row>
  </sheetData>
  <sheetProtection/>
  <mergeCells count="11">
    <mergeCell ref="C12:C13"/>
    <mergeCell ref="D12:D13"/>
    <mergeCell ref="E12:E13"/>
    <mergeCell ref="F12:K12"/>
    <mergeCell ref="L12:P12"/>
    <mergeCell ref="A1:P1"/>
    <mergeCell ref="A2:P2"/>
    <mergeCell ref="M9:N9"/>
    <mergeCell ref="O9:P9"/>
    <mergeCell ref="A12:A13"/>
    <mergeCell ref="B12:B13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28"/>
  <sheetViews>
    <sheetView view="pageBreakPreview" zoomScale="85" zoomScaleSheetLayoutView="85" zoomScalePageLayoutView="0" workbookViewId="0" topLeftCell="A1">
      <selection activeCell="E18" sqref="E18"/>
    </sheetView>
  </sheetViews>
  <sheetFormatPr defaultColWidth="11.28125" defaultRowHeight="12.75"/>
  <cols>
    <col min="1" max="1" width="10.421875" style="63" customWidth="1"/>
    <col min="2" max="2" width="55.00390625" style="63" customWidth="1"/>
    <col min="3" max="3" width="22.28125" style="63" customWidth="1"/>
    <col min="4" max="5" width="11.28125" style="64" customWidth="1"/>
    <col min="6" max="6" width="14.57421875" style="64" bestFit="1" customWidth="1"/>
    <col min="7" max="16384" width="11.28125" style="64" customWidth="1"/>
  </cols>
  <sheetData>
    <row r="1" ht="12.75">
      <c r="C1" s="63" t="s">
        <v>6</v>
      </c>
    </row>
    <row r="2" spans="1:3" ht="12.75">
      <c r="A2" s="96" t="s">
        <v>7</v>
      </c>
      <c r="B2" s="96"/>
      <c r="C2" s="96"/>
    </row>
    <row r="3" spans="1:3" ht="12.75">
      <c r="A3" s="96" t="s">
        <v>8</v>
      </c>
      <c r="B3" s="96"/>
      <c r="C3" s="96"/>
    </row>
    <row r="4" ht="12.75">
      <c r="C4" s="63" t="s">
        <v>9</v>
      </c>
    </row>
    <row r="5" spans="1:3" ht="12.75">
      <c r="A5" s="97" t="s">
        <v>48</v>
      </c>
      <c r="B5" s="96"/>
      <c r="C5" s="96"/>
    </row>
    <row r="6" spans="1:3" ht="12.75">
      <c r="A6" s="65"/>
      <c r="B6" s="65"/>
      <c r="C6" s="65"/>
    </row>
    <row r="7" spans="1:3" ht="12.75">
      <c r="A7" s="98" t="s">
        <v>28</v>
      </c>
      <c r="B7" s="98"/>
      <c r="C7" s="98"/>
    </row>
    <row r="8" spans="1:3" ht="12.75">
      <c r="A8" s="66"/>
      <c r="B8" s="66"/>
      <c r="C8" s="66"/>
    </row>
    <row r="9" spans="1:3" ht="12.75" customHeight="1">
      <c r="A9" s="3" t="str">
        <f>R_1!$A$4</f>
        <v>Objekta nosaukums: 316. un 318.sērijas ēku jumta konstrukciju mezglu tipveida pastiprināšanas risinājumi</v>
      </c>
      <c r="B9" s="3"/>
      <c r="C9" s="3"/>
    </row>
    <row r="10" spans="1:3" ht="12.75" customHeight="1">
      <c r="A10" s="3" t="str">
        <f>R_1!$A$5</f>
        <v>Būves nosaukums: Daudzdzīvokļu dzīvojamās ēkas</v>
      </c>
      <c r="B10" s="3"/>
      <c r="C10" s="3"/>
    </row>
    <row r="11" spans="1:3" ht="12.75">
      <c r="A11" s="3" t="str">
        <f>R_1!$A$6</f>
        <v>Objekta adrese: bez adreses</v>
      </c>
      <c r="B11" s="3"/>
      <c r="C11" s="3"/>
    </row>
    <row r="12" spans="1:3" ht="12.75">
      <c r="A12" s="3" t="str">
        <f>R_1!$A$7</f>
        <v>Pasūtījuma Nr.: EM 2023/16</v>
      </c>
      <c r="B12" s="3"/>
      <c r="C12" s="3"/>
    </row>
    <row r="13" ht="12.75">
      <c r="A13" s="67"/>
    </row>
    <row r="14" spans="1:3" ht="12.75">
      <c r="A14" s="67"/>
      <c r="C14" s="5" t="s">
        <v>52</v>
      </c>
    </row>
    <row r="15" spans="1:4" s="70" customFormat="1" ht="36" customHeight="1">
      <c r="A15" s="68" t="s">
        <v>4</v>
      </c>
      <c r="B15" s="68" t="s">
        <v>10</v>
      </c>
      <c r="C15" s="68" t="s">
        <v>18</v>
      </c>
      <c r="D15" s="69"/>
    </row>
    <row r="16" spans="1:3" s="70" customFormat="1" ht="12.75">
      <c r="A16" s="71">
        <v>1</v>
      </c>
      <c r="B16" s="95" t="s">
        <v>60</v>
      </c>
      <c r="C16" s="73">
        <f>'Kops.3'!E25</f>
        <v>1832.09</v>
      </c>
    </row>
    <row r="17" spans="1:5" s="70" customFormat="1" ht="12.75">
      <c r="A17" s="74"/>
      <c r="B17" s="75" t="s">
        <v>0</v>
      </c>
      <c r="C17" s="76">
        <f>SUM(C16:C16)</f>
        <v>1832.09</v>
      </c>
      <c r="D17" s="77"/>
      <c r="E17" s="78"/>
    </row>
    <row r="18" spans="1:3" s="70" customFormat="1" ht="9" customHeight="1">
      <c r="A18" s="79"/>
      <c r="B18" s="80"/>
      <c r="C18" s="81"/>
    </row>
    <row r="19" spans="1:3" s="70" customFormat="1" ht="6.75" customHeight="1">
      <c r="A19" s="82"/>
      <c r="B19" s="83"/>
      <c r="C19" s="84"/>
    </row>
    <row r="20" spans="1:6" s="70" customFormat="1" ht="12.75">
      <c r="A20" s="99" t="s">
        <v>11</v>
      </c>
      <c r="B20" s="99"/>
      <c r="C20" s="85">
        <f>ROUND(C17*0.21,2)</f>
        <v>384.74</v>
      </c>
      <c r="F20" s="86"/>
    </row>
    <row r="21" spans="1:3" s="70" customFormat="1" ht="12.75">
      <c r="A21" s="87"/>
      <c r="B21" s="87"/>
      <c r="C21" s="88"/>
    </row>
    <row r="22" spans="1:3" s="70" customFormat="1" ht="12.75">
      <c r="A22" s="87"/>
      <c r="B22" s="87"/>
      <c r="C22" s="88"/>
    </row>
    <row r="23" spans="1:3" s="70" customFormat="1" ht="12.75">
      <c r="A23" s="87"/>
      <c r="B23" s="87"/>
      <c r="C23" s="88"/>
    </row>
    <row r="24" spans="1:3" s="70" customFormat="1" ht="12.75">
      <c r="A24" s="1" t="str">
        <f>R_1!$A$25</f>
        <v>Sastādīja:  Mikus Dzudzilo, Sert.Nr. Sert.Nr. 20-7063</v>
      </c>
      <c r="B24" s="89"/>
      <c r="C24" s="90"/>
    </row>
    <row r="25" spans="1:6" ht="12.75">
      <c r="A25" s="1"/>
      <c r="C25" s="91"/>
      <c r="F25" s="92"/>
    </row>
    <row r="26" ht="12.75">
      <c r="A26" s="1"/>
    </row>
    <row r="27" spans="1:6" s="63" customFormat="1" ht="12.75">
      <c r="A27" s="34"/>
      <c r="D27" s="64"/>
      <c r="E27" s="64"/>
      <c r="F27" s="64"/>
    </row>
    <row r="28" ht="12.75">
      <c r="A28" s="1" t="str">
        <f>R_1!$A$29</f>
        <v>Pārbaudīja: </v>
      </c>
    </row>
  </sheetData>
  <sheetProtection/>
  <mergeCells count="5">
    <mergeCell ref="A2:C2"/>
    <mergeCell ref="A3:C3"/>
    <mergeCell ref="A5:C5"/>
    <mergeCell ref="A7:C7"/>
    <mergeCell ref="A20:B20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J47"/>
  <sheetViews>
    <sheetView view="pageBreakPreview" zoomScale="85" zoomScaleSheetLayoutView="85" zoomScalePageLayoutView="0" workbookViewId="0" topLeftCell="A1">
      <selection activeCell="G27" sqref="G27"/>
    </sheetView>
  </sheetViews>
  <sheetFormatPr defaultColWidth="11.28125" defaultRowHeight="12.75"/>
  <cols>
    <col min="1" max="2" width="6.57421875" style="2" customWidth="1"/>
    <col min="3" max="3" width="32.8515625" style="2" customWidth="1"/>
    <col min="4" max="4" width="8.8515625" style="2" customWidth="1"/>
    <col min="5" max="5" width="19.28125" style="2" customWidth="1"/>
    <col min="6" max="7" width="22.00390625" style="2" customWidth="1"/>
    <col min="8" max="9" width="17.8515625" style="2" customWidth="1"/>
    <col min="10" max="16384" width="11.28125" style="2" customWidth="1"/>
  </cols>
  <sheetData>
    <row r="2" spans="1:9" ht="15">
      <c r="A2" s="100" t="s">
        <v>41</v>
      </c>
      <c r="B2" s="100"/>
      <c r="C2" s="100"/>
      <c r="D2" s="100"/>
      <c r="E2" s="100"/>
      <c r="F2" s="100"/>
      <c r="G2" s="100"/>
      <c r="H2" s="100"/>
      <c r="I2" s="100"/>
    </row>
    <row r="3" spans="1:9" ht="15">
      <c r="A3" s="100" t="s">
        <v>60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101" t="s">
        <v>12</v>
      </c>
      <c r="B4" s="101"/>
      <c r="C4" s="101"/>
      <c r="D4" s="101"/>
      <c r="E4" s="101"/>
      <c r="F4" s="101"/>
      <c r="G4" s="101"/>
      <c r="H4" s="101"/>
      <c r="I4" s="101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 customHeight="1">
      <c r="A7" s="3" t="str">
        <f>R_1!$A$4</f>
        <v>Objekta nosaukums: 316. un 318.sērijas ēku jumta konstrukciju mezglu tipveida pastiprināšanas risinājumi</v>
      </c>
      <c r="B7" s="3"/>
      <c r="C7" s="21"/>
      <c r="D7" s="21"/>
      <c r="E7" s="21"/>
      <c r="F7" s="21"/>
      <c r="G7" s="21"/>
      <c r="H7" s="21"/>
      <c r="I7" s="21"/>
    </row>
    <row r="8" spans="1:9" ht="12.75" customHeight="1">
      <c r="A8" s="3" t="str">
        <f>R_1!$A$5</f>
        <v>Būves nosaukums: Daudzdzīvokļu dzīvojamās ēkas</v>
      </c>
      <c r="B8" s="3"/>
      <c r="C8" s="21"/>
      <c r="D8" s="21"/>
      <c r="E8" s="21"/>
      <c r="F8" s="21"/>
      <c r="G8" s="21"/>
      <c r="H8" s="21"/>
      <c r="I8" s="21"/>
    </row>
    <row r="9" spans="1:9" ht="12.75">
      <c r="A9" s="3" t="str">
        <f>R_1!$A$6</f>
        <v>Objekta adrese: bez adreses</v>
      </c>
      <c r="B9" s="3"/>
      <c r="C9" s="9"/>
      <c r="D9" s="9"/>
      <c r="E9" s="9"/>
      <c r="F9" s="9"/>
      <c r="G9" s="9"/>
      <c r="H9" s="9"/>
      <c r="I9" s="9"/>
    </row>
    <row r="10" spans="1:9" ht="12.75">
      <c r="A10" s="3" t="str">
        <f>R_1!$A$7</f>
        <v>Pasūtījuma Nr.: EM 2023/16</v>
      </c>
      <c r="B10" s="3"/>
      <c r="C10" s="22"/>
      <c r="D10" s="22"/>
      <c r="E10" s="22"/>
      <c r="F10" s="22"/>
      <c r="G10" s="22"/>
      <c r="H10" s="22"/>
      <c r="I10" s="22"/>
    </row>
    <row r="11" spans="1:9" ht="12.75">
      <c r="A11" s="7"/>
      <c r="B11" s="7"/>
      <c r="C11" s="7"/>
      <c r="D11" s="7"/>
      <c r="E11" s="7"/>
      <c r="F11" s="7"/>
      <c r="G11" s="7"/>
      <c r="H11" s="7"/>
      <c r="I11" s="7"/>
    </row>
    <row r="12" spans="1:9" ht="12.75">
      <c r="A12" s="6"/>
      <c r="B12" s="6"/>
      <c r="C12" s="23" t="s">
        <v>19</v>
      </c>
      <c r="D12" s="23"/>
      <c r="E12" s="24">
        <f>E25</f>
        <v>1832.09</v>
      </c>
      <c r="F12" s="4"/>
      <c r="G12" s="4"/>
      <c r="H12" s="4"/>
      <c r="I12" s="4"/>
    </row>
    <row r="13" spans="1:9" ht="12.75">
      <c r="A13" s="6"/>
      <c r="B13" s="6"/>
      <c r="C13" s="23" t="s">
        <v>21</v>
      </c>
      <c r="D13" s="23"/>
      <c r="E13" s="24">
        <f>I21</f>
        <v>36.57</v>
      </c>
      <c r="F13" s="4"/>
      <c r="G13" s="4"/>
      <c r="H13" s="4"/>
      <c r="I13" s="4"/>
    </row>
    <row r="14" spans="1:9" s="38" customFormat="1" ht="12.75">
      <c r="A14" s="35"/>
      <c r="B14" s="35"/>
      <c r="C14" s="36"/>
      <c r="D14" s="36"/>
      <c r="E14" s="37"/>
      <c r="F14" s="25"/>
      <c r="G14" s="25"/>
      <c r="H14" s="25"/>
      <c r="I14" s="25"/>
    </row>
    <row r="15" spans="7:10" ht="12.75">
      <c r="G15" s="6"/>
      <c r="I15" s="14" t="str">
        <f>'Buvn.kopt. 1'!$C$14</f>
        <v>Tāme sastādīta 2023.gada 07.decembrī</v>
      </c>
      <c r="J15" s="40"/>
    </row>
    <row r="16" spans="1:10" ht="12.75" customHeight="1">
      <c r="A16" s="105" t="s">
        <v>4</v>
      </c>
      <c r="B16" s="103" t="s">
        <v>23</v>
      </c>
      <c r="C16" s="106" t="s">
        <v>49</v>
      </c>
      <c r="D16" s="107"/>
      <c r="E16" s="105" t="s">
        <v>36</v>
      </c>
      <c r="F16" s="102" t="s">
        <v>13</v>
      </c>
      <c r="G16" s="102"/>
      <c r="H16" s="102"/>
      <c r="I16" s="102"/>
      <c r="J16" s="58"/>
    </row>
    <row r="17" spans="1:10" s="25" customFormat="1" ht="45" customHeight="1">
      <c r="A17" s="105"/>
      <c r="B17" s="104"/>
      <c r="C17" s="108"/>
      <c r="D17" s="109"/>
      <c r="E17" s="105"/>
      <c r="F17" s="13" t="s">
        <v>33</v>
      </c>
      <c r="G17" s="13" t="s">
        <v>34</v>
      </c>
      <c r="H17" s="32" t="s">
        <v>35</v>
      </c>
      <c r="I17" s="32" t="s">
        <v>22</v>
      </c>
      <c r="J17" s="59"/>
    </row>
    <row r="18" spans="1:9" s="49" customFormat="1" ht="12.75">
      <c r="A18" s="45"/>
      <c r="B18" s="46"/>
      <c r="C18" s="46"/>
      <c r="D18" s="47"/>
      <c r="E18" s="45"/>
      <c r="F18" s="45"/>
      <c r="G18" s="45"/>
      <c r="H18" s="48"/>
      <c r="I18" s="48"/>
    </row>
    <row r="19" spans="1:10" s="49" customFormat="1" ht="12.75">
      <c r="A19" s="51">
        <v>1</v>
      </c>
      <c r="B19" s="51">
        <v>3.1</v>
      </c>
      <c r="C19" s="53" t="s">
        <v>60</v>
      </c>
      <c r="D19" s="54"/>
      <c r="E19" s="52">
        <f>F19+G19+H19</f>
        <v>1552.62</v>
      </c>
      <c r="F19" s="50">
        <f>'3.1_R2.1'!M20</f>
        <v>548.55</v>
      </c>
      <c r="G19" s="50">
        <f>'3.1_R2.1'!N20</f>
        <v>776.11</v>
      </c>
      <c r="H19" s="50">
        <f>'3.1_R2.1'!O20</f>
        <v>227.96</v>
      </c>
      <c r="I19" s="50">
        <f>'3.1_R2.1'!L20</f>
        <v>36.57</v>
      </c>
      <c r="J19" s="56"/>
    </row>
    <row r="20" spans="1:10" s="26" customFormat="1" ht="12.75">
      <c r="A20" s="39"/>
      <c r="B20" s="44"/>
      <c r="C20" s="42"/>
      <c r="D20" s="43"/>
      <c r="E20" s="41">
        <f>F20+G20+H20</f>
        <v>0</v>
      </c>
      <c r="F20" s="41"/>
      <c r="G20" s="41"/>
      <c r="H20" s="41"/>
      <c r="I20" s="41"/>
      <c r="J20" s="56"/>
    </row>
    <row r="21" spans="1:10" ht="12.75">
      <c r="A21" s="112" t="s">
        <v>0</v>
      </c>
      <c r="B21" s="112"/>
      <c r="C21" s="112"/>
      <c r="D21" s="27"/>
      <c r="E21" s="28">
        <f>SUM(E18:E20)</f>
        <v>1552.62</v>
      </c>
      <c r="F21" s="28">
        <f>SUM(F18:F20)</f>
        <v>548.55</v>
      </c>
      <c r="G21" s="28">
        <f>SUM(G18:G20)</f>
        <v>776.11</v>
      </c>
      <c r="H21" s="28">
        <f>SUM(H18:H20)</f>
        <v>227.96</v>
      </c>
      <c r="I21" s="28">
        <f>SUM(I18:I20)</f>
        <v>36.57</v>
      </c>
      <c r="J21" s="57"/>
    </row>
    <row r="22" spans="1:10" ht="12.75">
      <c r="A22" s="113" t="s">
        <v>14</v>
      </c>
      <c r="B22" s="113"/>
      <c r="C22" s="113"/>
      <c r="D22" s="10">
        <v>0.1</v>
      </c>
      <c r="E22" s="29">
        <f>ROUND(E21*D22,2)</f>
        <v>155.26</v>
      </c>
      <c r="J22" s="56"/>
    </row>
    <row r="23" spans="1:10" ht="12.75">
      <c r="A23" s="114" t="s">
        <v>15</v>
      </c>
      <c r="B23" s="114"/>
      <c r="C23" s="114"/>
      <c r="D23" s="30"/>
      <c r="E23" s="29">
        <f>ROUND(E22*0.05,2)</f>
        <v>7.76</v>
      </c>
      <c r="J23" s="56"/>
    </row>
    <row r="24" spans="1:10" ht="12.75">
      <c r="A24" s="115" t="s">
        <v>16</v>
      </c>
      <c r="B24" s="116"/>
      <c r="C24" s="117"/>
      <c r="D24" s="10">
        <v>0.08</v>
      </c>
      <c r="E24" s="29">
        <f>ROUND(E21*D24,2)</f>
        <v>124.21</v>
      </c>
      <c r="G24" s="60"/>
      <c r="J24" s="56"/>
    </row>
    <row r="25" spans="1:10" ht="12.75">
      <c r="A25" s="112" t="s">
        <v>17</v>
      </c>
      <c r="B25" s="112"/>
      <c r="C25" s="112"/>
      <c r="D25" s="27"/>
      <c r="E25" s="28">
        <f>E21+E22+E24</f>
        <v>1832.09</v>
      </c>
      <c r="G25" s="31"/>
      <c r="J25" s="57"/>
    </row>
    <row r="26" spans="1:3" s="15" customFormat="1" ht="12.75">
      <c r="A26" s="16"/>
      <c r="B26" s="16"/>
      <c r="C26" s="17"/>
    </row>
    <row r="27" spans="1:3" s="15" customFormat="1" ht="12.75">
      <c r="A27" s="16"/>
      <c r="B27" s="16"/>
      <c r="C27" s="17"/>
    </row>
    <row r="28" spans="1:3" s="15" customFormat="1" ht="12.75">
      <c r="A28" s="16"/>
      <c r="B28" s="16"/>
      <c r="C28" s="17"/>
    </row>
    <row r="29" spans="1:3" s="15" customFormat="1" ht="12.75">
      <c r="A29" s="1" t="str">
        <f>R_1!$A$25</f>
        <v>Sastādīja:  Mikus Dzudzilo, Sert.Nr. Sert.Nr. 20-7063</v>
      </c>
      <c r="B29" s="18"/>
      <c r="C29" s="19"/>
    </row>
    <row r="30" spans="1:6" s="11" customFormat="1" ht="12.75">
      <c r="A30" s="1"/>
      <c r="B30" s="12"/>
      <c r="C30" s="33"/>
      <c r="F30" s="20"/>
    </row>
    <row r="31" spans="1:3" s="11" customFormat="1" ht="12.75">
      <c r="A31" s="1"/>
      <c r="B31" s="12"/>
      <c r="C31" s="12"/>
    </row>
    <row r="32" spans="1:6" s="12" customFormat="1" ht="12.75">
      <c r="A32" s="34"/>
      <c r="D32" s="11"/>
      <c r="E32" s="11"/>
      <c r="F32" s="11"/>
    </row>
    <row r="33" spans="1:3" s="11" customFormat="1" ht="12.75">
      <c r="A33" s="1" t="str">
        <f>R_1!$A$29</f>
        <v>Pārbaudīja: </v>
      </c>
      <c r="B33" s="12"/>
      <c r="C33" s="12"/>
    </row>
    <row r="34" spans="1:3" s="11" customFormat="1" ht="12.75">
      <c r="A34" s="12"/>
      <c r="B34" s="12"/>
      <c r="C34" s="12"/>
    </row>
    <row r="35" spans="1:3" s="11" customFormat="1" ht="12.75">
      <c r="A35" s="12"/>
      <c r="B35" s="12"/>
      <c r="C35" s="12"/>
    </row>
    <row r="36" spans="1:3" s="11" customFormat="1" ht="12.75">
      <c r="A36" s="12"/>
      <c r="B36" s="12"/>
      <c r="C36" s="12"/>
    </row>
    <row r="37" spans="1:2" ht="12.75">
      <c r="A37" s="8"/>
      <c r="B37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7" spans="1:2" ht="12.75">
      <c r="A47" s="34"/>
      <c r="B47" s="34"/>
    </row>
  </sheetData>
  <sheetProtection/>
  <mergeCells count="13">
    <mergeCell ref="A21:C21"/>
    <mergeCell ref="A22:C22"/>
    <mergeCell ref="A23:C23"/>
    <mergeCell ref="A24:C24"/>
    <mergeCell ref="A25:C25"/>
    <mergeCell ref="A2:I2"/>
    <mergeCell ref="A3:I3"/>
    <mergeCell ref="A4:I4"/>
    <mergeCell ref="A16:A17"/>
    <mergeCell ref="B16:B17"/>
    <mergeCell ref="C16:D17"/>
    <mergeCell ref="E16:E17"/>
    <mergeCell ref="F16:I16"/>
  </mergeCells>
  <printOptions horizontalCentered="1"/>
  <pageMargins left="0.748031496062992" right="0.748031496062992" top="1.234251969" bottom="0.484251969" header="0.511811023622047" footer="0.511811023622047"/>
  <pageSetup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S31"/>
  <sheetViews>
    <sheetView view="pageBreakPreview" zoomScale="85" zoomScaleNormal="85" zoomScaleSheetLayoutView="85" zoomScalePageLayoutView="0" workbookViewId="0" topLeftCell="A1">
      <selection activeCell="I6" sqref="I6"/>
    </sheetView>
  </sheetViews>
  <sheetFormatPr defaultColWidth="9.140625" defaultRowHeight="12.75"/>
  <cols>
    <col min="1" max="1" width="4.57421875" style="174" customWidth="1"/>
    <col min="2" max="2" width="5.421875" style="174" customWidth="1"/>
    <col min="3" max="3" width="36.421875" style="174" customWidth="1"/>
    <col min="4" max="4" width="5.8515625" style="174" customWidth="1"/>
    <col min="5" max="5" width="7.8515625" style="174" customWidth="1"/>
    <col min="6" max="6" width="8.8515625" style="174" customWidth="1"/>
    <col min="7" max="7" width="8.7109375" style="174" customWidth="1"/>
    <col min="8" max="8" width="9.57421875" style="174" customWidth="1"/>
    <col min="9" max="9" width="10.140625" style="174" customWidth="1"/>
    <col min="10" max="10" width="10.421875" style="174" customWidth="1"/>
    <col min="11" max="11" width="10.00390625" style="174" customWidth="1"/>
    <col min="12" max="13" width="9.7109375" style="174" customWidth="1"/>
    <col min="14" max="14" width="11.00390625" style="174" customWidth="1"/>
    <col min="15" max="15" width="9.8515625" style="174" customWidth="1"/>
    <col min="16" max="16" width="10.8515625" style="174" customWidth="1"/>
    <col min="17" max="17" width="9.421875" style="172" customWidth="1"/>
    <col min="18" max="18" width="9.140625" style="172" customWidth="1"/>
    <col min="19" max="19" width="11.00390625" style="174" customWidth="1"/>
    <col min="20" max="16384" width="9.140625" style="174" customWidth="1"/>
  </cols>
  <sheetData>
    <row r="1" spans="1:18" s="123" customFormat="1" ht="12.75">
      <c r="A1" s="120" t="s">
        <v>40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1"/>
      <c r="R1" s="122"/>
    </row>
    <row r="2" spans="1:18" s="123" customFormat="1" ht="12.75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2"/>
      <c r="R2" s="122"/>
    </row>
    <row r="3" spans="1:18" s="123" customFormat="1" ht="12.75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/>
      <c r="R3" s="122"/>
    </row>
    <row r="4" spans="1:18" s="123" customFormat="1" ht="12.75">
      <c r="A4" s="126" t="str">
        <f>R_1!$A$4</f>
        <v>Objekta nosaukums: 316. un 318.sērijas ēku jumta konstrukciju mezglu tipveida pastiprināšanas risinājumi</v>
      </c>
      <c r="B4" s="126"/>
      <c r="C4" s="122"/>
      <c r="D4" s="127"/>
      <c r="E4" s="127"/>
      <c r="F4" s="127"/>
      <c r="G4" s="127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s="123" customFormat="1" ht="12.75">
      <c r="A5" s="126" t="str">
        <f>R_1!$A$5</f>
        <v>Būves nosaukums: Daudzdzīvokļu dzīvojamās ēkas</v>
      </c>
      <c r="B5" s="126"/>
      <c r="C5" s="122"/>
      <c r="D5" s="127"/>
      <c r="E5" s="127"/>
      <c r="F5" s="127"/>
      <c r="G5" s="127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s="123" customFormat="1" ht="12.75">
      <c r="A6" s="126" t="str">
        <f>R_1!$A$6</f>
        <v>Objekta adrese: bez adreses</v>
      </c>
      <c r="B6" s="126"/>
      <c r="C6" s="122"/>
      <c r="D6" s="127"/>
      <c r="E6" s="127"/>
      <c r="F6" s="127"/>
      <c r="G6" s="127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</row>
    <row r="7" spans="1:18" s="123" customFormat="1" ht="12.75">
      <c r="A7" s="126" t="str">
        <f>R_1!$A$7</f>
        <v>Pasūtījuma Nr.: EM 2023/16</v>
      </c>
      <c r="B7" s="126"/>
      <c r="C7" s="122"/>
      <c r="D7" s="127"/>
      <c r="E7" s="127"/>
      <c r="F7" s="127"/>
      <c r="G7" s="127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</row>
    <row r="8" spans="1:18" s="123" customFormat="1" ht="12.75">
      <c r="A8" s="126"/>
      <c r="B8" s="126"/>
      <c r="C8" s="122"/>
      <c r="D8" s="127"/>
      <c r="E8" s="127"/>
      <c r="F8" s="127"/>
      <c r="G8" s="127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</row>
    <row r="9" spans="1:18" s="123" customFormat="1" ht="12.75">
      <c r="A9" s="123" t="str">
        <f>R_1!$A$9</f>
        <v>Tāme sastādīta 2023.gada tirgus cenās pamatojoties uz būvprojektu</v>
      </c>
      <c r="C9" s="61"/>
      <c r="D9" s="127"/>
      <c r="H9" s="122"/>
      <c r="I9" s="122"/>
      <c r="J9" s="122"/>
      <c r="K9" s="128"/>
      <c r="L9" s="128"/>
      <c r="M9" s="129" t="s">
        <v>20</v>
      </c>
      <c r="N9" s="129"/>
      <c r="O9" s="130">
        <f>P20</f>
        <v>1552.62</v>
      </c>
      <c r="P9" s="131"/>
      <c r="Q9" s="122"/>
      <c r="R9" s="122"/>
    </row>
    <row r="10" spans="3:18" s="123" customFormat="1" ht="12.75">
      <c r="C10" s="61"/>
      <c r="D10" s="127"/>
      <c r="H10" s="122"/>
      <c r="I10" s="122"/>
      <c r="J10" s="122"/>
      <c r="K10" s="128"/>
      <c r="L10" s="128"/>
      <c r="M10" s="127"/>
      <c r="N10" s="127"/>
      <c r="O10" s="132"/>
      <c r="P10" s="133"/>
      <c r="Q10" s="122"/>
      <c r="R10" s="122"/>
    </row>
    <row r="11" spans="1:18" s="123" customFormat="1" ht="12.75">
      <c r="A11" s="126"/>
      <c r="B11" s="126"/>
      <c r="C11" s="126"/>
      <c r="D11" s="122"/>
      <c r="P11" s="127" t="str">
        <f>'Kops.1'!$I$15</f>
        <v>Tāme sastādīta 2023.gada 07.decembrī</v>
      </c>
      <c r="Q11" s="122"/>
      <c r="R11" s="122"/>
    </row>
    <row r="12" spans="1:18" s="123" customFormat="1" ht="12.75" customHeight="1">
      <c r="A12" s="134" t="s">
        <v>4</v>
      </c>
      <c r="B12" s="134" t="s">
        <v>24</v>
      </c>
      <c r="C12" s="135" t="s">
        <v>37</v>
      </c>
      <c r="D12" s="134" t="s">
        <v>1</v>
      </c>
      <c r="E12" s="136" t="s">
        <v>2</v>
      </c>
      <c r="F12" s="137" t="s">
        <v>5</v>
      </c>
      <c r="G12" s="138"/>
      <c r="H12" s="138"/>
      <c r="I12" s="138"/>
      <c r="J12" s="138"/>
      <c r="K12" s="139"/>
      <c r="L12" s="137" t="s">
        <v>3</v>
      </c>
      <c r="M12" s="138"/>
      <c r="N12" s="138"/>
      <c r="O12" s="138"/>
      <c r="P12" s="139"/>
      <c r="Q12" s="122"/>
      <c r="R12" s="122"/>
    </row>
    <row r="13" spans="1:18" s="123" customFormat="1" ht="58.5" customHeight="1">
      <c r="A13" s="140"/>
      <c r="B13" s="140"/>
      <c r="C13" s="141"/>
      <c r="D13" s="140"/>
      <c r="E13" s="136"/>
      <c r="F13" s="142" t="s">
        <v>25</v>
      </c>
      <c r="G13" s="142" t="s">
        <v>26</v>
      </c>
      <c r="H13" s="142" t="s">
        <v>33</v>
      </c>
      <c r="I13" s="142" t="s">
        <v>34</v>
      </c>
      <c r="J13" s="142" t="s">
        <v>35</v>
      </c>
      <c r="K13" s="142" t="s">
        <v>38</v>
      </c>
      <c r="L13" s="142" t="s">
        <v>27</v>
      </c>
      <c r="M13" s="142" t="s">
        <v>33</v>
      </c>
      <c r="N13" s="142" t="s">
        <v>34</v>
      </c>
      <c r="O13" s="142" t="s">
        <v>35</v>
      </c>
      <c r="P13" s="142" t="s">
        <v>39</v>
      </c>
      <c r="Q13" s="122"/>
      <c r="R13" s="122"/>
    </row>
    <row r="14" spans="1:18" s="151" customFormat="1" ht="25.5">
      <c r="A14" s="143"/>
      <c r="B14" s="143"/>
      <c r="C14" s="144" t="s">
        <v>63</v>
      </c>
      <c r="D14" s="145"/>
      <c r="E14" s="146"/>
      <c r="F14" s="146"/>
      <c r="G14" s="146"/>
      <c r="H14" s="147"/>
      <c r="I14" s="147"/>
      <c r="J14" s="147"/>
      <c r="K14" s="148">
        <f>ROUND(H14+I14+J14,2)</f>
        <v>0</v>
      </c>
      <c r="L14" s="148">
        <f>ROUND(F14*E14,2)</f>
        <v>0</v>
      </c>
      <c r="M14" s="149">
        <f>ROUND(H14*E14,2)</f>
        <v>0</v>
      </c>
      <c r="N14" s="149">
        <f>ROUND(I14*E14,2)</f>
        <v>0</v>
      </c>
      <c r="O14" s="149">
        <f>ROUND(J14*E14,2)</f>
        <v>0</v>
      </c>
      <c r="P14" s="148">
        <f>ROUND(M14+N14+O14,2)</f>
        <v>0</v>
      </c>
      <c r="Q14" s="150"/>
      <c r="R14" s="150"/>
    </row>
    <row r="15" spans="1:18" s="151" customFormat="1" ht="25.5">
      <c r="A15" s="143">
        <v>1</v>
      </c>
      <c r="B15" s="152"/>
      <c r="C15" s="153" t="s">
        <v>63</v>
      </c>
      <c r="D15" s="93" t="s">
        <v>64</v>
      </c>
      <c r="E15" s="94">
        <v>1</v>
      </c>
      <c r="F15" s="154">
        <v>10.35</v>
      </c>
      <c r="G15" s="155">
        <v>15</v>
      </c>
      <c r="H15" s="156">
        <f>ROUND(G15*F15,2)</f>
        <v>155.25</v>
      </c>
      <c r="I15" s="156">
        <v>202.61</v>
      </c>
      <c r="J15" s="156">
        <v>63.96</v>
      </c>
      <c r="K15" s="148">
        <f>ROUND(H15+I15+J15,2)</f>
        <v>421.82</v>
      </c>
      <c r="L15" s="148">
        <f>ROUND(F15*E15,2)</f>
        <v>10.35</v>
      </c>
      <c r="M15" s="149">
        <f>ROUND(H15*E15,2)</f>
        <v>155.25</v>
      </c>
      <c r="N15" s="149">
        <f>ROUND(I15*E15,2)</f>
        <v>202.61</v>
      </c>
      <c r="O15" s="149">
        <f>ROUND(J15*E15,2)</f>
        <v>63.96</v>
      </c>
      <c r="P15" s="148">
        <f>ROUND(M15+N15+O15,2)</f>
        <v>421.82</v>
      </c>
      <c r="Q15" s="150"/>
      <c r="R15" s="150"/>
    </row>
    <row r="16" spans="1:18" s="151" customFormat="1" ht="12.75">
      <c r="A16" s="143"/>
      <c r="B16" s="152"/>
      <c r="C16" s="157" t="s">
        <v>65</v>
      </c>
      <c r="D16" s="93"/>
      <c r="E16" s="94"/>
      <c r="F16" s="154"/>
      <c r="G16" s="155"/>
      <c r="H16" s="156">
        <f>ROUND(G16*F16,2)</f>
        <v>0</v>
      </c>
      <c r="I16" s="156"/>
      <c r="J16" s="156"/>
      <c r="K16" s="148">
        <f>ROUND(H16+I16+J16,2)</f>
        <v>0</v>
      </c>
      <c r="L16" s="148">
        <f>ROUND(F16*E16,2)</f>
        <v>0</v>
      </c>
      <c r="M16" s="149">
        <f>ROUND(H16*E16,2)</f>
        <v>0</v>
      </c>
      <c r="N16" s="149">
        <f>ROUND(I16*E16,2)</f>
        <v>0</v>
      </c>
      <c r="O16" s="149">
        <f>ROUND(J16*E16,2)</f>
        <v>0</v>
      </c>
      <c r="P16" s="148">
        <f>ROUND(M16+N16+O16,2)</f>
        <v>0</v>
      </c>
      <c r="Q16" s="150"/>
      <c r="R16" s="150"/>
    </row>
    <row r="17" spans="1:18" s="151" customFormat="1" ht="76.5">
      <c r="A17" s="143">
        <v>2</v>
      </c>
      <c r="B17" s="152"/>
      <c r="C17" s="153" t="s">
        <v>66</v>
      </c>
      <c r="D17" s="93" t="s">
        <v>67</v>
      </c>
      <c r="E17" s="94">
        <v>94</v>
      </c>
      <c r="F17" s="154">
        <v>0.23</v>
      </c>
      <c r="G17" s="155">
        <v>15</v>
      </c>
      <c r="H17" s="156">
        <f>ROUND(G17*F17,2)</f>
        <v>3.45</v>
      </c>
      <c r="I17" s="156">
        <v>5</v>
      </c>
      <c r="J17" s="156">
        <v>1.5</v>
      </c>
      <c r="K17" s="148">
        <f>ROUND(H17+I17+J17,2)</f>
        <v>9.95</v>
      </c>
      <c r="L17" s="148">
        <f>ROUND(F17*E17,2)</f>
        <v>21.62</v>
      </c>
      <c r="M17" s="149">
        <f>ROUND(H17*E17,2)</f>
        <v>324.3</v>
      </c>
      <c r="N17" s="149">
        <f>ROUND(I17*E17,2)</f>
        <v>470</v>
      </c>
      <c r="O17" s="149">
        <f>ROUND(J17*E17,2)</f>
        <v>141</v>
      </c>
      <c r="P17" s="148">
        <f>ROUND(M17+N17+O17,2)</f>
        <v>935.3</v>
      </c>
      <c r="Q17" s="150"/>
      <c r="R17" s="150"/>
    </row>
    <row r="18" spans="1:19" s="159" customFormat="1" ht="38.25">
      <c r="A18" s="143">
        <v>3</v>
      </c>
      <c r="B18" s="152"/>
      <c r="C18" s="153" t="s">
        <v>68</v>
      </c>
      <c r="D18" s="158" t="s">
        <v>67</v>
      </c>
      <c r="E18" s="154">
        <v>23</v>
      </c>
      <c r="F18" s="154">
        <v>0.2</v>
      </c>
      <c r="G18" s="155">
        <v>15</v>
      </c>
      <c r="H18" s="156">
        <f>ROUND(G18*F18,2)</f>
        <v>3</v>
      </c>
      <c r="I18" s="156">
        <v>4.5</v>
      </c>
      <c r="J18" s="156">
        <v>1</v>
      </c>
      <c r="K18" s="148">
        <f>ROUND(H18+I18+J18,2)</f>
        <v>8.5</v>
      </c>
      <c r="L18" s="148">
        <f>ROUND(F18*E18,2)</f>
        <v>4.6</v>
      </c>
      <c r="M18" s="149">
        <f>ROUND(H18*E18,2)</f>
        <v>69</v>
      </c>
      <c r="N18" s="149">
        <f>ROUND(I18*E18,2)</f>
        <v>103.5</v>
      </c>
      <c r="O18" s="149">
        <f>ROUND(J18*E18,2)</f>
        <v>23</v>
      </c>
      <c r="P18" s="148">
        <f>ROUND(M18+N18+O18,2)</f>
        <v>195.5</v>
      </c>
      <c r="Q18" s="150"/>
      <c r="R18" s="150"/>
      <c r="S18" s="150"/>
    </row>
    <row r="19" spans="1:18" s="151" customFormat="1" ht="12.75">
      <c r="A19" s="143"/>
      <c r="B19" s="143"/>
      <c r="C19" s="178"/>
      <c r="D19" s="93"/>
      <c r="E19" s="94"/>
      <c r="F19" s="94"/>
      <c r="G19" s="94"/>
      <c r="H19" s="156">
        <f>ROUND(G19*F19,2)</f>
        <v>0</v>
      </c>
      <c r="I19" s="147"/>
      <c r="J19" s="147"/>
      <c r="K19" s="148">
        <f>ROUND(H19+I19+J19,2)</f>
        <v>0</v>
      </c>
      <c r="L19" s="148">
        <f>ROUND(F19*E19,2)</f>
        <v>0</v>
      </c>
      <c r="M19" s="149">
        <f>ROUND(H19*E19,2)</f>
        <v>0</v>
      </c>
      <c r="N19" s="149">
        <f>ROUND(I19*E19,2)</f>
        <v>0</v>
      </c>
      <c r="O19" s="149">
        <f>ROUND(J19*E19,2)</f>
        <v>0</v>
      </c>
      <c r="P19" s="148">
        <f>ROUND(M19+N19+O19,2)</f>
        <v>0</v>
      </c>
      <c r="Q19" s="150"/>
      <c r="R19" s="150"/>
    </row>
    <row r="20" spans="1:18" s="123" customFormat="1" ht="38.25" customHeight="1">
      <c r="A20" s="161"/>
      <c r="B20" s="161"/>
      <c r="C20" s="162" t="str">
        <f>R_1!$C$21</f>
        <v>Tiešās izmaksas kopā, t. sk. darba devēja sociālais nodoklis 23.59%</v>
      </c>
      <c r="D20" s="163"/>
      <c r="E20" s="164"/>
      <c r="F20" s="164"/>
      <c r="G20" s="164"/>
      <c r="H20" s="164"/>
      <c r="I20" s="164"/>
      <c r="J20" s="164"/>
      <c r="K20" s="165"/>
      <c r="L20" s="165">
        <f>SUM(L14:L19)</f>
        <v>36.57</v>
      </c>
      <c r="M20" s="165">
        <f>SUM(M14:M19)</f>
        <v>548.55</v>
      </c>
      <c r="N20" s="165">
        <f>SUM(N14:N19)</f>
        <v>776.11</v>
      </c>
      <c r="O20" s="165">
        <f>SUM(O14:O19)</f>
        <v>227.96</v>
      </c>
      <c r="P20" s="165">
        <f>SUM(P14:P19)</f>
        <v>1552.62</v>
      </c>
      <c r="Q20" s="122"/>
      <c r="R20" s="122"/>
    </row>
    <row r="21" spans="1:3" s="168" customFormat="1" ht="12.75">
      <c r="A21" s="166"/>
      <c r="B21" s="166"/>
      <c r="C21" s="167"/>
    </row>
    <row r="22" spans="1:15" s="168" customFormat="1" ht="12.75">
      <c r="A22" s="62"/>
      <c r="B22" s="61"/>
      <c r="C22" s="167"/>
      <c r="M22" s="169"/>
      <c r="N22" s="169"/>
      <c r="O22" s="169"/>
    </row>
    <row r="23" spans="1:15" s="168" customFormat="1" ht="12.75">
      <c r="A23" s="166"/>
      <c r="B23" s="166"/>
      <c r="C23" s="167"/>
      <c r="M23" s="169"/>
      <c r="N23" s="169"/>
      <c r="O23" s="169"/>
    </row>
    <row r="24" spans="1:3" s="168" customFormat="1" ht="12.75">
      <c r="A24" s="61" t="str">
        <f>R_1!$A$25</f>
        <v>Sastādīja:  Mikus Dzudzilo, Sert.Nr. Sert.Nr. 20-7063</v>
      </c>
      <c r="B24" s="170"/>
      <c r="C24" s="171"/>
    </row>
    <row r="25" spans="1:18" ht="12.75">
      <c r="A25" s="61"/>
      <c r="B25" s="172"/>
      <c r="C25" s="173"/>
      <c r="F25" s="175"/>
      <c r="Q25" s="174"/>
      <c r="R25" s="174"/>
    </row>
    <row r="26" spans="1:18" ht="12.75">
      <c r="A26" s="61"/>
      <c r="B26" s="172"/>
      <c r="C26" s="172"/>
      <c r="Q26" s="174"/>
      <c r="R26" s="174"/>
    </row>
    <row r="27" spans="1:6" s="172" customFormat="1" ht="12.75">
      <c r="A27" s="176"/>
      <c r="D27" s="174"/>
      <c r="E27" s="174"/>
      <c r="F27" s="174"/>
    </row>
    <row r="28" spans="1:18" ht="12.75">
      <c r="A28" s="61" t="str">
        <f>R_1!$A$29</f>
        <v>Pārbaudīja: </v>
      </c>
      <c r="B28" s="172"/>
      <c r="C28" s="172"/>
      <c r="Q28" s="174"/>
      <c r="R28" s="174"/>
    </row>
    <row r="29" spans="1:18" ht="12.75">
      <c r="A29" s="172"/>
      <c r="B29" s="172"/>
      <c r="C29" s="172"/>
      <c r="Q29" s="174"/>
      <c r="R29" s="174"/>
    </row>
    <row r="30" spans="1:18" ht="12.75">
      <c r="A30" s="172"/>
      <c r="B30" s="172"/>
      <c r="C30" s="172"/>
      <c r="Q30" s="174"/>
      <c r="R30" s="174"/>
    </row>
    <row r="31" spans="1:18" ht="12.75">
      <c r="A31" s="172"/>
      <c r="B31" s="172"/>
      <c r="C31" s="172"/>
      <c r="Q31" s="174"/>
      <c r="R31" s="174"/>
    </row>
  </sheetData>
  <sheetProtection/>
  <mergeCells count="11">
    <mergeCell ref="E12:E13"/>
    <mergeCell ref="F12:K12"/>
    <mergeCell ref="L12:P12"/>
    <mergeCell ref="A1:P1"/>
    <mergeCell ref="A2:P2"/>
    <mergeCell ref="M9:N9"/>
    <mergeCell ref="O9:P9"/>
    <mergeCell ref="A12:A13"/>
    <mergeCell ref="B12:B13"/>
    <mergeCell ref="C12:C13"/>
    <mergeCell ref="D12:D13"/>
  </mergeCells>
  <printOptions horizontalCentered="1"/>
  <pageMargins left="0.748031496062992" right="0.748031496062992" top="1.56496063" bottom="0.560433071" header="0.433070866141732" footer="0.23622047244094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EdgarsK</dc:creator>
  <cp:keywords/>
  <dc:description/>
  <cp:lastModifiedBy>Mikus Dzudzilo</cp:lastModifiedBy>
  <cp:lastPrinted>2018-03-02T13:09:05Z</cp:lastPrinted>
  <dcterms:created xsi:type="dcterms:W3CDTF">1996-10-14T23:33:28Z</dcterms:created>
  <dcterms:modified xsi:type="dcterms:W3CDTF">2023-12-08T12:05:21Z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